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. godina\Finansijski plan\"/>
    </mc:Choice>
  </mc:AlternateContent>
  <xr:revisionPtr revIDLastSave="0" documentId="13_ncr:1_{6AF0FAC5-53B7-4422-A84B-EB3815E02635}" xr6:coauthVersionLast="47" xr6:coauthVersionMax="47" xr10:uidLastSave="{00000000-0000-0000-0000-000000000000}"/>
  <bookViews>
    <workbookView xWindow="-120" yWindow="-120" windowWidth="25440" windowHeight="15390" xr2:uid="{34CD3446-EC66-453F-8C14-D41F3A2CC8B8}"/>
  </bookViews>
  <sheets>
    <sheet name="2021 " sheetId="4" r:id="rId1"/>
    <sheet name="Приходи" sheetId="2" r:id="rId2"/>
    <sheet name="Расходи" sheetId="3" r:id="rId3"/>
  </sheets>
  <externalReferences>
    <externalReference r:id="rId4"/>
  </externalReferences>
  <definedNames>
    <definedName name="Filijala" localSheetId="1">[1]Pocetni!$A$29</definedName>
    <definedName name="Filijala" localSheetId="2">[1]Pocetni!$A$29</definedName>
    <definedName name="ZU" localSheetId="1">[1]Pocetni!$D$29</definedName>
    <definedName name="ZU" localSheetId="2">[1]Pocetni!$D$29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6" i="4" l="1"/>
  <c r="H289" i="4" s="1"/>
  <c r="H21" i="3" s="1"/>
  <c r="H293" i="4"/>
  <c r="H228" i="4"/>
  <c r="H226" i="4" s="1"/>
  <c r="J102" i="4"/>
  <c r="D102" i="4" s="1"/>
  <c r="J260" i="4"/>
  <c r="G435" i="4"/>
  <c r="G296" i="4"/>
  <c r="E431" i="4"/>
  <c r="H288" i="4"/>
  <c r="H271" i="4"/>
  <c r="D271" i="4" s="1"/>
  <c r="H268" i="4"/>
  <c r="D268" i="4" s="1"/>
  <c r="H229" i="4"/>
  <c r="H127" i="4"/>
  <c r="H26" i="2" s="1"/>
  <c r="J292" i="4"/>
  <c r="D292" i="4" s="1"/>
  <c r="J290" i="4"/>
  <c r="D290" i="4" s="1"/>
  <c r="H267" i="4"/>
  <c r="J405" i="4"/>
  <c r="D405" i="4" s="1"/>
  <c r="J293" i="4"/>
  <c r="D293" i="4" s="1"/>
  <c r="J252" i="4"/>
  <c r="J258" i="4"/>
  <c r="D258" i="4" s="1"/>
  <c r="F14" i="3"/>
  <c r="G14" i="3"/>
  <c r="H14" i="3"/>
  <c r="I14" i="3"/>
  <c r="J14" i="3"/>
  <c r="E14" i="3"/>
  <c r="F29" i="3"/>
  <c r="G29" i="3"/>
  <c r="H29" i="3"/>
  <c r="I29" i="3"/>
  <c r="J29" i="3"/>
  <c r="E29" i="3"/>
  <c r="E11" i="3"/>
  <c r="D524" i="4"/>
  <c r="J523" i="4"/>
  <c r="I523" i="4"/>
  <c r="H523" i="4"/>
  <c r="G523" i="4"/>
  <c r="F523" i="4"/>
  <c r="E523" i="4"/>
  <c r="D523" i="4"/>
  <c r="D522" i="4"/>
  <c r="D521" i="4"/>
  <c r="D520" i="4"/>
  <c r="D519" i="4"/>
  <c r="D518" i="4"/>
  <c r="D517" i="4"/>
  <c r="D516" i="4"/>
  <c r="D515" i="4"/>
  <c r="J514" i="4"/>
  <c r="I514" i="4"/>
  <c r="H514" i="4"/>
  <c r="G514" i="4"/>
  <c r="F514" i="4"/>
  <c r="E514" i="4"/>
  <c r="D514" i="4" s="1"/>
  <c r="D513" i="4"/>
  <c r="D512" i="4"/>
  <c r="D511" i="4"/>
  <c r="D510" i="4"/>
  <c r="D509" i="4"/>
  <c r="D508" i="4"/>
  <c r="D507" i="4"/>
  <c r="D506" i="4"/>
  <c r="D501" i="4"/>
  <c r="J500" i="4"/>
  <c r="I500" i="4"/>
  <c r="H500" i="4"/>
  <c r="H499" i="4" s="1"/>
  <c r="G500" i="4"/>
  <c r="F500" i="4"/>
  <c r="E500" i="4"/>
  <c r="J499" i="4"/>
  <c r="F499" i="4"/>
  <c r="D498" i="4"/>
  <c r="J497" i="4"/>
  <c r="I497" i="4"/>
  <c r="H497" i="4"/>
  <c r="G497" i="4"/>
  <c r="F497" i="4"/>
  <c r="E497" i="4"/>
  <c r="D496" i="4"/>
  <c r="J495" i="4"/>
  <c r="I495" i="4"/>
  <c r="H495" i="4"/>
  <c r="G495" i="4"/>
  <c r="F495" i="4"/>
  <c r="E495" i="4"/>
  <c r="D495" i="4" s="1"/>
  <c r="D494" i="4"/>
  <c r="J493" i="4"/>
  <c r="I493" i="4"/>
  <c r="H493" i="4"/>
  <c r="G493" i="4"/>
  <c r="F493" i="4"/>
  <c r="E493" i="4"/>
  <c r="D492" i="4"/>
  <c r="D491" i="4"/>
  <c r="D490" i="4"/>
  <c r="D489" i="4"/>
  <c r="D488" i="4"/>
  <c r="D487" i="4"/>
  <c r="D486" i="4"/>
  <c r="J485" i="4"/>
  <c r="I485" i="4"/>
  <c r="I470" i="4" s="1"/>
  <c r="H485" i="4"/>
  <c r="G485" i="4"/>
  <c r="F485" i="4"/>
  <c r="E485" i="4"/>
  <c r="D485" i="4" s="1"/>
  <c r="D484" i="4"/>
  <c r="D483" i="4"/>
  <c r="D482" i="4"/>
  <c r="D481" i="4"/>
  <c r="D480" i="4"/>
  <c r="D479" i="4"/>
  <c r="D474" i="4"/>
  <c r="D473" i="4"/>
  <c r="D472" i="4"/>
  <c r="J471" i="4"/>
  <c r="J470" i="4" s="1"/>
  <c r="J469" i="4" s="1"/>
  <c r="I471" i="4"/>
  <c r="H471" i="4"/>
  <c r="H470" i="4" s="1"/>
  <c r="G471" i="4"/>
  <c r="F471" i="4"/>
  <c r="F470" i="4" s="1"/>
  <c r="F469" i="4" s="1"/>
  <c r="E471" i="4"/>
  <c r="D471" i="4"/>
  <c r="G470" i="4"/>
  <c r="D468" i="4"/>
  <c r="J467" i="4"/>
  <c r="J466" i="4" s="1"/>
  <c r="I467" i="4"/>
  <c r="H467" i="4"/>
  <c r="H466" i="4" s="1"/>
  <c r="G467" i="4"/>
  <c r="G466" i="4" s="1"/>
  <c r="F467" i="4"/>
  <c r="F466" i="4" s="1"/>
  <c r="E467" i="4"/>
  <c r="D467" i="4" s="1"/>
  <c r="I466" i="4"/>
  <c r="E466" i="4"/>
  <c r="D465" i="4"/>
  <c r="D464" i="4"/>
  <c r="J463" i="4"/>
  <c r="I463" i="4"/>
  <c r="H463" i="4"/>
  <c r="G463" i="4"/>
  <c r="F463" i="4"/>
  <c r="E463" i="4"/>
  <c r="D463" i="4" s="1"/>
  <c r="D462" i="4"/>
  <c r="J461" i="4"/>
  <c r="I461" i="4"/>
  <c r="H461" i="4"/>
  <c r="G461" i="4"/>
  <c r="F461" i="4"/>
  <c r="E461" i="4"/>
  <c r="D461" i="4" s="1"/>
  <c r="D460" i="4"/>
  <c r="J459" i="4"/>
  <c r="J458" i="4" s="1"/>
  <c r="I459" i="4"/>
  <c r="H459" i="4"/>
  <c r="H458" i="4" s="1"/>
  <c r="G459" i="4"/>
  <c r="G458" i="4" s="1"/>
  <c r="F459" i="4"/>
  <c r="F458" i="4" s="1"/>
  <c r="E459" i="4"/>
  <c r="D459" i="4" s="1"/>
  <c r="I458" i="4"/>
  <c r="E458" i="4"/>
  <c r="D457" i="4"/>
  <c r="J456" i="4"/>
  <c r="I456" i="4"/>
  <c r="I455" i="4" s="1"/>
  <c r="H456" i="4"/>
  <c r="H455" i="4" s="1"/>
  <c r="G456" i="4"/>
  <c r="G455" i="4" s="1"/>
  <c r="F456" i="4"/>
  <c r="E456" i="4"/>
  <c r="J455" i="4"/>
  <c r="F455" i="4"/>
  <c r="D454" i="4"/>
  <c r="J453" i="4"/>
  <c r="I453" i="4"/>
  <c r="H453" i="4"/>
  <c r="G453" i="4"/>
  <c r="F453" i="4"/>
  <c r="E453" i="4"/>
  <c r="D452" i="4"/>
  <c r="D451" i="4"/>
  <c r="D446" i="4"/>
  <c r="J445" i="4"/>
  <c r="I445" i="4"/>
  <c r="H445" i="4"/>
  <c r="G445" i="4"/>
  <c r="F445" i="4"/>
  <c r="E445" i="4"/>
  <c r="D445" i="4" s="1"/>
  <c r="D444" i="4"/>
  <c r="J443" i="4"/>
  <c r="J442" i="4" s="1"/>
  <c r="I443" i="4"/>
  <c r="H443" i="4"/>
  <c r="H442" i="4" s="1"/>
  <c r="G443" i="4"/>
  <c r="F443" i="4"/>
  <c r="F442" i="4" s="1"/>
  <c r="E443" i="4"/>
  <c r="I442" i="4"/>
  <c r="D441" i="4"/>
  <c r="J440" i="4"/>
  <c r="J43" i="3" s="1"/>
  <c r="I440" i="4"/>
  <c r="I43" i="3" s="1"/>
  <c r="H440" i="4"/>
  <c r="H43" i="3" s="1"/>
  <c r="G440" i="4"/>
  <c r="G43" i="3" s="1"/>
  <c r="F440" i="4"/>
  <c r="F43" i="3" s="1"/>
  <c r="E440" i="4"/>
  <c r="D439" i="4"/>
  <c r="J438" i="4"/>
  <c r="I438" i="4"/>
  <c r="H438" i="4"/>
  <c r="G438" i="4"/>
  <c r="F438" i="4"/>
  <c r="E438" i="4"/>
  <c r="D437" i="4"/>
  <c r="J436" i="4"/>
  <c r="I436" i="4"/>
  <c r="H436" i="4"/>
  <c r="G436" i="4"/>
  <c r="F436" i="4"/>
  <c r="E436" i="4"/>
  <c r="I435" i="4"/>
  <c r="D435" i="4" s="1"/>
  <c r="D434" i="4"/>
  <c r="D433" i="4"/>
  <c r="D432" i="4"/>
  <c r="I431" i="4"/>
  <c r="D431" i="4" s="1"/>
  <c r="D430" i="4"/>
  <c r="D429" i="4"/>
  <c r="G428" i="4"/>
  <c r="D428" i="4" s="1"/>
  <c r="D427" i="4"/>
  <c r="J426" i="4"/>
  <c r="J41" i="3" s="1"/>
  <c r="H426" i="4"/>
  <c r="H41" i="3" s="1"/>
  <c r="F426" i="4"/>
  <c r="F41" i="3" s="1"/>
  <c r="E426" i="4"/>
  <c r="E41" i="3" s="1"/>
  <c r="D425" i="4"/>
  <c r="D424" i="4"/>
  <c r="D423" i="4"/>
  <c r="D422" i="4"/>
  <c r="J421" i="4"/>
  <c r="J40" i="3" s="1"/>
  <c r="I421" i="4"/>
  <c r="I40" i="3" s="1"/>
  <c r="H421" i="4"/>
  <c r="H40" i="3" s="1"/>
  <c r="G421" i="4"/>
  <c r="F421" i="4"/>
  <c r="F40" i="3" s="1"/>
  <c r="E421" i="4"/>
  <c r="J420" i="4"/>
  <c r="F420" i="4"/>
  <c r="D418" i="4"/>
  <c r="J417" i="4"/>
  <c r="I417" i="4"/>
  <c r="H417" i="4"/>
  <c r="G417" i="4"/>
  <c r="F417" i="4"/>
  <c r="E417" i="4"/>
  <c r="D412" i="4"/>
  <c r="J411" i="4"/>
  <c r="I411" i="4"/>
  <c r="H411" i="4"/>
  <c r="G411" i="4"/>
  <c r="F411" i="4"/>
  <c r="E411" i="4"/>
  <c r="D410" i="4"/>
  <c r="D409" i="4"/>
  <c r="J408" i="4"/>
  <c r="I408" i="4"/>
  <c r="H408" i="4"/>
  <c r="G408" i="4"/>
  <c r="F408" i="4"/>
  <c r="E408" i="4"/>
  <c r="D408" i="4" s="1"/>
  <c r="D407" i="4"/>
  <c r="J406" i="4"/>
  <c r="J35" i="3" s="1"/>
  <c r="I406" i="4"/>
  <c r="I35" i="3" s="1"/>
  <c r="H406" i="4"/>
  <c r="H35" i="3" s="1"/>
  <c r="G406" i="4"/>
  <c r="G35" i="3" s="1"/>
  <c r="F406" i="4"/>
  <c r="F35" i="3" s="1"/>
  <c r="E406" i="4"/>
  <c r="E35" i="3" s="1"/>
  <c r="D404" i="4"/>
  <c r="J403" i="4"/>
  <c r="D403" i="4" s="1"/>
  <c r="I402" i="4"/>
  <c r="I34" i="3" s="1"/>
  <c r="H402" i="4"/>
  <c r="H34" i="3" s="1"/>
  <c r="G402" i="4"/>
  <c r="F402" i="4"/>
  <c r="F34" i="3" s="1"/>
  <c r="E402" i="4"/>
  <c r="E34" i="3" s="1"/>
  <c r="D401" i="4"/>
  <c r="D400" i="4"/>
  <c r="J399" i="4"/>
  <c r="I399" i="4"/>
  <c r="I398" i="4" s="1"/>
  <c r="H399" i="4"/>
  <c r="G399" i="4"/>
  <c r="F399" i="4"/>
  <c r="E399" i="4"/>
  <c r="D399" i="4" s="1"/>
  <c r="D397" i="4"/>
  <c r="D396" i="4"/>
  <c r="D395" i="4"/>
  <c r="D394" i="4"/>
  <c r="D393" i="4"/>
  <c r="D392" i="4"/>
  <c r="D391" i="4"/>
  <c r="D390" i="4"/>
  <c r="D389" i="4"/>
  <c r="J384" i="4"/>
  <c r="I384" i="4"/>
  <c r="H384" i="4"/>
  <c r="G384" i="4"/>
  <c r="F384" i="4"/>
  <c r="E384" i="4"/>
  <c r="D383" i="4"/>
  <c r="D382" i="4"/>
  <c r="D381" i="4"/>
  <c r="J380" i="4"/>
  <c r="I380" i="4"/>
  <c r="H380" i="4"/>
  <c r="G380" i="4"/>
  <c r="F380" i="4"/>
  <c r="E380" i="4"/>
  <c r="H379" i="4"/>
  <c r="D378" i="4"/>
  <c r="D377" i="4"/>
  <c r="J376" i="4"/>
  <c r="I376" i="4"/>
  <c r="H376" i="4"/>
  <c r="G376" i="4"/>
  <c r="F376" i="4"/>
  <c r="E376" i="4"/>
  <c r="D375" i="4"/>
  <c r="D374" i="4"/>
  <c r="J373" i="4"/>
  <c r="I373" i="4"/>
  <c r="H373" i="4"/>
  <c r="G373" i="4"/>
  <c r="F373" i="4"/>
  <c r="E373" i="4"/>
  <c r="D373" i="4" s="1"/>
  <c r="D372" i="4"/>
  <c r="D371" i="4"/>
  <c r="J370" i="4"/>
  <c r="I370" i="4"/>
  <c r="H370" i="4"/>
  <c r="G370" i="4"/>
  <c r="F370" i="4"/>
  <c r="E370" i="4"/>
  <c r="D369" i="4"/>
  <c r="D368" i="4"/>
  <c r="J367" i="4"/>
  <c r="I367" i="4"/>
  <c r="H367" i="4"/>
  <c r="G367" i="4"/>
  <c r="F367" i="4"/>
  <c r="E367" i="4"/>
  <c r="D366" i="4"/>
  <c r="D365" i="4"/>
  <c r="J364" i="4"/>
  <c r="I364" i="4"/>
  <c r="H364" i="4"/>
  <c r="G364" i="4"/>
  <c r="F364" i="4"/>
  <c r="E364" i="4"/>
  <c r="D358" i="4"/>
  <c r="D357" i="4"/>
  <c r="J356" i="4"/>
  <c r="I356" i="4"/>
  <c r="H356" i="4"/>
  <c r="G356" i="4"/>
  <c r="F356" i="4"/>
  <c r="E356" i="4"/>
  <c r="D355" i="4"/>
  <c r="D354" i="4"/>
  <c r="J353" i="4"/>
  <c r="I353" i="4"/>
  <c r="H353" i="4"/>
  <c r="G353" i="4"/>
  <c r="F353" i="4"/>
  <c r="E353" i="4"/>
  <c r="D353" i="4"/>
  <c r="D352" i="4"/>
  <c r="D351" i="4"/>
  <c r="J350" i="4"/>
  <c r="I350" i="4"/>
  <c r="H350" i="4"/>
  <c r="G350" i="4"/>
  <c r="F350" i="4"/>
  <c r="E350" i="4"/>
  <c r="D350" i="4" s="1"/>
  <c r="D349" i="4"/>
  <c r="D348" i="4"/>
  <c r="J347" i="4"/>
  <c r="I347" i="4"/>
  <c r="H347" i="4"/>
  <c r="G347" i="4"/>
  <c r="F347" i="4"/>
  <c r="E347" i="4"/>
  <c r="D347" i="4" s="1"/>
  <c r="D345" i="4"/>
  <c r="D344" i="4"/>
  <c r="D343" i="4"/>
  <c r="J342" i="4"/>
  <c r="I342" i="4"/>
  <c r="H342" i="4"/>
  <c r="G342" i="4"/>
  <c r="F342" i="4"/>
  <c r="E342" i="4"/>
  <c r="D341" i="4"/>
  <c r="J340" i="4"/>
  <c r="I340" i="4"/>
  <c r="H340" i="4"/>
  <c r="G340" i="4"/>
  <c r="F340" i="4"/>
  <c r="E340" i="4"/>
  <c r="D339" i="4"/>
  <c r="D338" i="4"/>
  <c r="D333" i="4"/>
  <c r="D332" i="4"/>
  <c r="D331" i="4"/>
  <c r="D330" i="4"/>
  <c r="J329" i="4"/>
  <c r="I329" i="4"/>
  <c r="H329" i="4"/>
  <c r="G329" i="4"/>
  <c r="F329" i="4"/>
  <c r="E329" i="4"/>
  <c r="D329" i="4"/>
  <c r="D328" i="4"/>
  <c r="D327" i="4"/>
  <c r="D326" i="4"/>
  <c r="D325" i="4"/>
  <c r="D324" i="4"/>
  <c r="D323" i="4"/>
  <c r="D322" i="4"/>
  <c r="D321" i="4"/>
  <c r="D320" i="4"/>
  <c r="J319" i="4"/>
  <c r="J318" i="4" s="1"/>
  <c r="I319" i="4"/>
  <c r="H319" i="4"/>
  <c r="G319" i="4"/>
  <c r="F319" i="4"/>
  <c r="F318" i="4" s="1"/>
  <c r="E319" i="4"/>
  <c r="D319" i="4"/>
  <c r="D317" i="4"/>
  <c r="J316" i="4"/>
  <c r="I316" i="4"/>
  <c r="H316" i="4"/>
  <c r="G316" i="4"/>
  <c r="F316" i="4"/>
  <c r="E316" i="4"/>
  <c r="D315" i="4"/>
  <c r="D314" i="4"/>
  <c r="D313" i="4"/>
  <c r="J312" i="4"/>
  <c r="I312" i="4"/>
  <c r="H312" i="4"/>
  <c r="G312" i="4"/>
  <c r="F312" i="4"/>
  <c r="E312" i="4"/>
  <c r="D312" i="4" s="1"/>
  <c r="D311" i="4"/>
  <c r="J310" i="4"/>
  <c r="I310" i="4"/>
  <c r="H310" i="4"/>
  <c r="G310" i="4"/>
  <c r="F310" i="4"/>
  <c r="E310" i="4"/>
  <c r="D309" i="4"/>
  <c r="J308" i="4"/>
  <c r="I308" i="4"/>
  <c r="H308" i="4"/>
  <c r="G308" i="4"/>
  <c r="F308" i="4"/>
  <c r="E308" i="4"/>
  <c r="D308" i="4" s="1"/>
  <c r="D303" i="4"/>
  <c r="D302" i="4"/>
  <c r="D301" i="4"/>
  <c r="J300" i="4"/>
  <c r="J23" i="3" s="1"/>
  <c r="I300" i="4"/>
  <c r="H300" i="4"/>
  <c r="H299" i="4" s="1"/>
  <c r="G300" i="4"/>
  <c r="F300" i="4"/>
  <c r="F23" i="3" s="1"/>
  <c r="E300" i="4"/>
  <c r="J299" i="4"/>
  <c r="E299" i="4"/>
  <c r="D298" i="4"/>
  <c r="D297" i="4"/>
  <c r="D295" i="4"/>
  <c r="D294" i="4"/>
  <c r="D291" i="4"/>
  <c r="I289" i="4"/>
  <c r="I21" i="3" s="1"/>
  <c r="G289" i="4"/>
  <c r="G21" i="3" s="1"/>
  <c r="F289" i="4"/>
  <c r="F21" i="3" s="1"/>
  <c r="E289" i="4"/>
  <c r="E21" i="3" s="1"/>
  <c r="D288" i="4"/>
  <c r="D287" i="4"/>
  <c r="J286" i="4"/>
  <c r="J20" i="3" s="1"/>
  <c r="I286" i="4"/>
  <c r="I20" i="3" s="1"/>
  <c r="H286" i="4"/>
  <c r="H20" i="3" s="1"/>
  <c r="G286" i="4"/>
  <c r="G20" i="3" s="1"/>
  <c r="F286" i="4"/>
  <c r="F20" i="3" s="1"/>
  <c r="E286" i="4"/>
  <c r="E20" i="3" s="1"/>
  <c r="D285" i="4"/>
  <c r="D284" i="4"/>
  <c r="D283" i="4"/>
  <c r="D282" i="4"/>
  <c r="D281" i="4"/>
  <c r="D280" i="4"/>
  <c r="D279" i="4"/>
  <c r="J278" i="4"/>
  <c r="J19" i="3" s="1"/>
  <c r="I278" i="4"/>
  <c r="I19" i="3" s="1"/>
  <c r="H278" i="4"/>
  <c r="H19" i="3" s="1"/>
  <c r="G278" i="4"/>
  <c r="G19" i="3" s="1"/>
  <c r="F278" i="4"/>
  <c r="F19" i="3" s="1"/>
  <c r="E278" i="4"/>
  <c r="E19" i="3" s="1"/>
  <c r="D277" i="4"/>
  <c r="D272" i="4"/>
  <c r="J270" i="4"/>
  <c r="D270" i="4" s="1"/>
  <c r="E269" i="4"/>
  <c r="D269" i="4" s="1"/>
  <c r="J267" i="4"/>
  <c r="D266" i="4"/>
  <c r="I265" i="4"/>
  <c r="I18" i="3" s="1"/>
  <c r="G265" i="4"/>
  <c r="G18" i="3" s="1"/>
  <c r="F265" i="4"/>
  <c r="F18" i="3" s="1"/>
  <c r="E265" i="4"/>
  <c r="E18" i="3" s="1"/>
  <c r="D264" i="4"/>
  <c r="D263" i="4"/>
  <c r="D262" i="4"/>
  <c r="D261" i="4"/>
  <c r="D260" i="4"/>
  <c r="I259" i="4"/>
  <c r="I17" i="3" s="1"/>
  <c r="H259" i="4"/>
  <c r="H17" i="3" s="1"/>
  <c r="G259" i="4"/>
  <c r="G17" i="3" s="1"/>
  <c r="F259" i="4"/>
  <c r="F17" i="3" s="1"/>
  <c r="E259" i="4"/>
  <c r="J257" i="4"/>
  <c r="D257" i="4" s="1"/>
  <c r="D256" i="4"/>
  <c r="J255" i="4"/>
  <c r="D255" i="4" s="1"/>
  <c r="D254" i="4"/>
  <c r="D253" i="4"/>
  <c r="D252" i="4"/>
  <c r="I251" i="4"/>
  <c r="H251" i="4"/>
  <c r="H16" i="3" s="1"/>
  <c r="G251" i="4"/>
  <c r="G16" i="3" s="1"/>
  <c r="F251" i="4"/>
  <c r="F16" i="3" s="1"/>
  <c r="E251" i="4"/>
  <c r="E16" i="3" s="1"/>
  <c r="E250" i="4"/>
  <c r="D249" i="4"/>
  <c r="J248" i="4"/>
  <c r="I248" i="4"/>
  <c r="H248" i="4"/>
  <c r="G248" i="4"/>
  <c r="F248" i="4"/>
  <c r="E248" i="4"/>
  <c r="D247" i="4"/>
  <c r="J246" i="4"/>
  <c r="I246" i="4"/>
  <c r="H246" i="4"/>
  <c r="G246" i="4"/>
  <c r="F246" i="4"/>
  <c r="E246" i="4"/>
  <c r="D246" i="4" s="1"/>
  <c r="D245" i="4"/>
  <c r="J244" i="4"/>
  <c r="I244" i="4"/>
  <c r="H244" i="4"/>
  <c r="G244" i="4"/>
  <c r="F244" i="4"/>
  <c r="E244" i="4"/>
  <c r="D243" i="4"/>
  <c r="J242" i="4"/>
  <c r="J13" i="3" s="1"/>
  <c r="I242" i="4"/>
  <c r="I13" i="3" s="1"/>
  <c r="H242" i="4"/>
  <c r="H13" i="3" s="1"/>
  <c r="G242" i="4"/>
  <c r="G13" i="3" s="1"/>
  <c r="F242" i="4"/>
  <c r="F13" i="3" s="1"/>
  <c r="E242" i="4"/>
  <c r="J233" i="4"/>
  <c r="J12" i="3" s="1"/>
  <c r="E236" i="4"/>
  <c r="D235" i="4"/>
  <c r="D234" i="4"/>
  <c r="I233" i="4"/>
  <c r="I12" i="3" s="1"/>
  <c r="G233" i="4"/>
  <c r="G12" i="3" s="1"/>
  <c r="F233" i="4"/>
  <c r="F12" i="3" s="1"/>
  <c r="D232" i="4"/>
  <c r="J231" i="4"/>
  <c r="J11" i="3" s="1"/>
  <c r="I231" i="4"/>
  <c r="I11" i="3" s="1"/>
  <c r="H231" i="4"/>
  <c r="H11" i="3" s="1"/>
  <c r="G231" i="4"/>
  <c r="G11" i="3" s="1"/>
  <c r="F231" i="4"/>
  <c r="F11" i="3" s="1"/>
  <c r="D231" i="4"/>
  <c r="D230" i="4"/>
  <c r="D229" i="4"/>
  <c r="D228" i="4"/>
  <c r="J227" i="4"/>
  <c r="J10" i="3" s="1"/>
  <c r="I227" i="4"/>
  <c r="H227" i="4"/>
  <c r="H10" i="3" s="1"/>
  <c r="G227" i="4"/>
  <c r="G10" i="3" s="1"/>
  <c r="F227" i="4"/>
  <c r="F10" i="3" s="1"/>
  <c r="E227" i="4"/>
  <c r="E10" i="3" s="1"/>
  <c r="J225" i="4"/>
  <c r="I225" i="4"/>
  <c r="I9" i="3" s="1"/>
  <c r="G225" i="4"/>
  <c r="G9" i="3" s="1"/>
  <c r="F225" i="4"/>
  <c r="E225" i="4"/>
  <c r="E9" i="3" s="1"/>
  <c r="D212" i="4"/>
  <c r="D211" i="4"/>
  <c r="D210" i="4"/>
  <c r="D205" i="4"/>
  <c r="D204" i="4"/>
  <c r="D203" i="4"/>
  <c r="D202" i="4"/>
  <c r="D201" i="4"/>
  <c r="J200" i="4"/>
  <c r="I200" i="4"/>
  <c r="H200" i="4"/>
  <c r="G200" i="4"/>
  <c r="F200" i="4"/>
  <c r="E200" i="4"/>
  <c r="D199" i="4"/>
  <c r="D198" i="4"/>
  <c r="D197" i="4"/>
  <c r="D196" i="4"/>
  <c r="D195" i="4"/>
  <c r="D194" i="4"/>
  <c r="D193" i="4"/>
  <c r="D192" i="4"/>
  <c r="D191" i="4"/>
  <c r="J190" i="4"/>
  <c r="I190" i="4"/>
  <c r="H190" i="4"/>
  <c r="G190" i="4"/>
  <c r="F190" i="4"/>
  <c r="E190" i="4"/>
  <c r="H189" i="4"/>
  <c r="D188" i="4"/>
  <c r="D183" i="4"/>
  <c r="D182" i="4"/>
  <c r="D181" i="4"/>
  <c r="D180" i="4"/>
  <c r="D179" i="4"/>
  <c r="D178" i="4"/>
  <c r="J177" i="4"/>
  <c r="I177" i="4"/>
  <c r="H177" i="4"/>
  <c r="G177" i="4"/>
  <c r="F177" i="4"/>
  <c r="E177" i="4"/>
  <c r="D176" i="4"/>
  <c r="D175" i="4"/>
  <c r="D174" i="4"/>
  <c r="D173" i="4"/>
  <c r="D172" i="4"/>
  <c r="D171" i="4"/>
  <c r="D170" i="4"/>
  <c r="D169" i="4"/>
  <c r="D168" i="4"/>
  <c r="D167" i="4" s="1"/>
  <c r="J167" i="4"/>
  <c r="I167" i="4"/>
  <c r="I166" i="4" s="1"/>
  <c r="H167" i="4"/>
  <c r="G167" i="4"/>
  <c r="G166" i="4" s="1"/>
  <c r="F167" i="4"/>
  <c r="E167" i="4"/>
  <c r="E166" i="4"/>
  <c r="D164" i="4"/>
  <c r="J163" i="4"/>
  <c r="I163" i="4"/>
  <c r="H163" i="4"/>
  <c r="G163" i="4"/>
  <c r="F163" i="4"/>
  <c r="E163" i="4"/>
  <c r="D162" i="4"/>
  <c r="J157" i="4"/>
  <c r="I157" i="4"/>
  <c r="H157" i="4"/>
  <c r="G157" i="4"/>
  <c r="F157" i="4"/>
  <c r="E157" i="4"/>
  <c r="D157" i="4" s="1"/>
  <c r="D156" i="4"/>
  <c r="J155" i="4"/>
  <c r="J154" i="4" s="1"/>
  <c r="I155" i="4"/>
  <c r="H155" i="4"/>
  <c r="H154" i="4" s="1"/>
  <c r="G155" i="4"/>
  <c r="F155" i="4"/>
  <c r="F154" i="4" s="1"/>
  <c r="E155" i="4"/>
  <c r="I154" i="4"/>
  <c r="D153" i="4"/>
  <c r="J152" i="4"/>
  <c r="I152" i="4"/>
  <c r="I151" i="4" s="1"/>
  <c r="H152" i="4"/>
  <c r="H151" i="4" s="1"/>
  <c r="G152" i="4"/>
  <c r="G151" i="4" s="1"/>
  <c r="F152" i="4"/>
  <c r="E152" i="4"/>
  <c r="J151" i="4"/>
  <c r="F151" i="4"/>
  <c r="D150" i="4"/>
  <c r="J149" i="4"/>
  <c r="I149" i="4"/>
  <c r="H149" i="4"/>
  <c r="G149" i="4"/>
  <c r="F149" i="4"/>
  <c r="E149" i="4"/>
  <c r="D149" i="4"/>
  <c r="D148" i="4"/>
  <c r="J147" i="4"/>
  <c r="I147" i="4"/>
  <c r="H147" i="4"/>
  <c r="G147" i="4"/>
  <c r="F147" i="4"/>
  <c r="E147" i="4"/>
  <c r="D147" i="4"/>
  <c r="D146" i="4"/>
  <c r="J145" i="4"/>
  <c r="J144" i="4" s="1"/>
  <c r="I145" i="4"/>
  <c r="H145" i="4"/>
  <c r="H144" i="4" s="1"/>
  <c r="G145" i="4"/>
  <c r="F145" i="4"/>
  <c r="F144" i="4" s="1"/>
  <c r="E145" i="4"/>
  <c r="D145" i="4"/>
  <c r="I144" i="4"/>
  <c r="G144" i="4"/>
  <c r="E144" i="4"/>
  <c r="D143" i="4"/>
  <c r="J142" i="4"/>
  <c r="I142" i="4"/>
  <c r="H142" i="4"/>
  <c r="G142" i="4"/>
  <c r="G137" i="4" s="1"/>
  <c r="F142" i="4"/>
  <c r="E142" i="4"/>
  <c r="D142" i="4" s="1"/>
  <c r="D141" i="4"/>
  <c r="J140" i="4"/>
  <c r="I140" i="4"/>
  <c r="H140" i="4"/>
  <c r="G140" i="4"/>
  <c r="F140" i="4"/>
  <c r="E140" i="4"/>
  <c r="J139" i="4"/>
  <c r="D139" i="4" s="1"/>
  <c r="I138" i="4"/>
  <c r="H138" i="4"/>
  <c r="H137" i="4" s="1"/>
  <c r="G138" i="4"/>
  <c r="F138" i="4"/>
  <c r="F137" i="4" s="1"/>
  <c r="E138" i="4"/>
  <c r="I137" i="4"/>
  <c r="I136" i="4" s="1"/>
  <c r="D135" i="4"/>
  <c r="J130" i="4"/>
  <c r="I130" i="4"/>
  <c r="I129" i="4" s="1"/>
  <c r="H130" i="4"/>
  <c r="H129" i="4" s="1"/>
  <c r="G130" i="4"/>
  <c r="G129" i="4" s="1"/>
  <c r="F130" i="4"/>
  <c r="E130" i="4"/>
  <c r="J129" i="4"/>
  <c r="F129" i="4"/>
  <c r="D128" i="4"/>
  <c r="D127" i="4"/>
  <c r="J126" i="4"/>
  <c r="J125" i="4" s="1"/>
  <c r="I126" i="4"/>
  <c r="I125" i="4" s="1"/>
  <c r="H126" i="4"/>
  <c r="H125" i="4" s="1"/>
  <c r="G126" i="4"/>
  <c r="G125" i="4" s="1"/>
  <c r="F126" i="4"/>
  <c r="F125" i="4" s="1"/>
  <c r="E126" i="4"/>
  <c r="D126" i="4" s="1"/>
  <c r="E125" i="4"/>
  <c r="D124" i="4"/>
  <c r="J123" i="4"/>
  <c r="J120" i="4" s="1"/>
  <c r="I123" i="4"/>
  <c r="H123" i="4"/>
  <c r="H120" i="4" s="1"/>
  <c r="G123" i="4"/>
  <c r="F123" i="4"/>
  <c r="F120" i="4" s="1"/>
  <c r="E123" i="4"/>
  <c r="D122" i="4"/>
  <c r="J121" i="4"/>
  <c r="I121" i="4"/>
  <c r="I120" i="4" s="1"/>
  <c r="H121" i="4"/>
  <c r="G121" i="4"/>
  <c r="G120" i="4" s="1"/>
  <c r="F121" i="4"/>
  <c r="E121" i="4"/>
  <c r="D121" i="4" s="1"/>
  <c r="D119" i="4"/>
  <c r="J118" i="4"/>
  <c r="I118" i="4"/>
  <c r="H118" i="4"/>
  <c r="G118" i="4"/>
  <c r="F118" i="4"/>
  <c r="E118" i="4"/>
  <c r="D118" i="4" s="1"/>
  <c r="D117" i="4"/>
  <c r="D116" i="4"/>
  <c r="J115" i="4"/>
  <c r="I115" i="4"/>
  <c r="H115" i="4"/>
  <c r="G115" i="4"/>
  <c r="F115" i="4"/>
  <c r="E115" i="4"/>
  <c r="D114" i="4"/>
  <c r="D113" i="4"/>
  <c r="D112" i="4"/>
  <c r="D111" i="4"/>
  <c r="D110" i="4"/>
  <c r="D109" i="4"/>
  <c r="J104" i="4"/>
  <c r="I104" i="4"/>
  <c r="H104" i="4"/>
  <c r="G104" i="4"/>
  <c r="F104" i="4"/>
  <c r="E104" i="4"/>
  <c r="D104" i="4" s="1"/>
  <c r="D103" i="4"/>
  <c r="D101" i="4"/>
  <c r="D100" i="4"/>
  <c r="I99" i="4"/>
  <c r="H99" i="4"/>
  <c r="G99" i="4"/>
  <c r="F99" i="4"/>
  <c r="E99" i="4"/>
  <c r="D98" i="4"/>
  <c r="D97" i="4"/>
  <c r="D96" i="4"/>
  <c r="D95" i="4"/>
  <c r="D94" i="4"/>
  <c r="D93" i="4"/>
  <c r="J92" i="4"/>
  <c r="I92" i="4"/>
  <c r="H92" i="4"/>
  <c r="H91" i="4" s="1"/>
  <c r="G92" i="4"/>
  <c r="F92" i="4"/>
  <c r="E92" i="4"/>
  <c r="F91" i="4"/>
  <c r="D90" i="4"/>
  <c r="D89" i="4"/>
  <c r="J88" i="4"/>
  <c r="I88" i="4"/>
  <c r="H88" i="4"/>
  <c r="G88" i="4"/>
  <c r="F88" i="4"/>
  <c r="E88" i="4"/>
  <c r="D87" i="4"/>
  <c r="D86" i="4"/>
  <c r="D85" i="4"/>
  <c r="D84" i="4"/>
  <c r="J83" i="4"/>
  <c r="I83" i="4"/>
  <c r="H83" i="4"/>
  <c r="G83" i="4"/>
  <c r="F83" i="4"/>
  <c r="E83" i="4"/>
  <c r="D82" i="4"/>
  <c r="D81" i="4"/>
  <c r="J80" i="4"/>
  <c r="I80" i="4"/>
  <c r="H80" i="4"/>
  <c r="H79" i="4" s="1"/>
  <c r="G80" i="4"/>
  <c r="F80" i="4"/>
  <c r="F79" i="4" s="1"/>
  <c r="E80" i="4"/>
  <c r="J79" i="4"/>
  <c r="D74" i="4"/>
  <c r="D73" i="4"/>
  <c r="D72" i="4"/>
  <c r="J71" i="4"/>
  <c r="I71" i="4"/>
  <c r="H71" i="4"/>
  <c r="G71" i="4"/>
  <c r="F71" i="4"/>
  <c r="E71" i="4"/>
  <c r="D71" i="4" s="1"/>
  <c r="D70" i="4"/>
  <c r="D69" i="4"/>
  <c r="D68" i="4"/>
  <c r="D67" i="4"/>
  <c r="J66" i="4"/>
  <c r="I66" i="4"/>
  <c r="H66" i="4"/>
  <c r="G66" i="4"/>
  <c r="F66" i="4"/>
  <c r="E66" i="4"/>
  <c r="H65" i="4"/>
  <c r="D64" i="4"/>
  <c r="D63" i="4"/>
  <c r="D62" i="4"/>
  <c r="D61" i="4"/>
  <c r="D60" i="4"/>
  <c r="D59" i="4"/>
  <c r="J58" i="4"/>
  <c r="I58" i="4"/>
  <c r="H58" i="4"/>
  <c r="G58" i="4"/>
  <c r="F58" i="4"/>
  <c r="E58" i="4"/>
  <c r="D57" i="4"/>
  <c r="D56" i="4"/>
  <c r="D55" i="4"/>
  <c r="D54" i="4"/>
  <c r="D53" i="4"/>
  <c r="D52" i="4"/>
  <c r="J47" i="4"/>
  <c r="I47" i="4"/>
  <c r="H47" i="4"/>
  <c r="G47" i="4"/>
  <c r="F47" i="4"/>
  <c r="E47" i="4"/>
  <c r="D47" i="4" s="1"/>
  <c r="D46" i="4"/>
  <c r="D45" i="4"/>
  <c r="J44" i="4"/>
  <c r="I44" i="4"/>
  <c r="H44" i="4"/>
  <c r="G44" i="4"/>
  <c r="F44" i="4"/>
  <c r="E44" i="4"/>
  <c r="D43" i="4"/>
  <c r="D42" i="4"/>
  <c r="D41" i="4"/>
  <c r="D40" i="4"/>
  <c r="D39" i="4"/>
  <c r="D38" i="4"/>
  <c r="J37" i="4"/>
  <c r="I37" i="4"/>
  <c r="H37" i="4"/>
  <c r="G37" i="4"/>
  <c r="F37" i="4"/>
  <c r="E37" i="4"/>
  <c r="D36" i="4"/>
  <c r="D35" i="4"/>
  <c r="D34" i="4"/>
  <c r="D33" i="4"/>
  <c r="D32" i="4"/>
  <c r="J31" i="4"/>
  <c r="I31" i="4"/>
  <c r="H31" i="4"/>
  <c r="G31" i="4"/>
  <c r="F31" i="4"/>
  <c r="E31" i="4"/>
  <c r="D31" i="4" s="1"/>
  <c r="D30" i="4"/>
  <c r="D29" i="4"/>
  <c r="D28" i="4"/>
  <c r="D27" i="4"/>
  <c r="D26" i="4"/>
  <c r="D25" i="4"/>
  <c r="J24" i="4"/>
  <c r="I24" i="4"/>
  <c r="H24" i="4"/>
  <c r="G24" i="4"/>
  <c r="F24" i="4"/>
  <c r="E24" i="4"/>
  <c r="D23" i="4"/>
  <c r="J22" i="4"/>
  <c r="J13" i="4" s="1"/>
  <c r="I22" i="4"/>
  <c r="H22" i="4"/>
  <c r="G22" i="4"/>
  <c r="F22" i="4"/>
  <c r="E22" i="4"/>
  <c r="D21" i="4"/>
  <c r="D20" i="4"/>
  <c r="D15" i="4"/>
  <c r="J14" i="4"/>
  <c r="I14" i="4"/>
  <c r="H14" i="4"/>
  <c r="G14" i="4"/>
  <c r="F14" i="4"/>
  <c r="E14" i="4"/>
  <c r="F13" i="4"/>
  <c r="H165" i="4" l="1"/>
  <c r="D466" i="4"/>
  <c r="H469" i="4"/>
  <c r="H13" i="4"/>
  <c r="D22" i="4"/>
  <c r="D37" i="4"/>
  <c r="D44" i="4"/>
  <c r="D66" i="4"/>
  <c r="G65" i="4"/>
  <c r="I65" i="4"/>
  <c r="F65" i="4"/>
  <c r="J65" i="4"/>
  <c r="D83" i="4"/>
  <c r="D88" i="4"/>
  <c r="E154" i="4"/>
  <c r="D154" i="4" s="1"/>
  <c r="D155" i="4"/>
  <c r="G154" i="4"/>
  <c r="G136" i="4" s="1"/>
  <c r="D163" i="4"/>
  <c r="F166" i="4"/>
  <c r="H166" i="4"/>
  <c r="J166" i="4"/>
  <c r="D177" i="4"/>
  <c r="D166" i="4" s="1"/>
  <c r="F189" i="4"/>
  <c r="F165" i="4" s="1"/>
  <c r="J189" i="4"/>
  <c r="I250" i="4"/>
  <c r="D296" i="4"/>
  <c r="F299" i="4"/>
  <c r="F346" i="4"/>
  <c r="H346" i="4"/>
  <c r="J346" i="4"/>
  <c r="D367" i="4"/>
  <c r="D370" i="4"/>
  <c r="G379" i="4"/>
  <c r="I379" i="4"/>
  <c r="F379" i="4"/>
  <c r="J379" i="4"/>
  <c r="D406" i="4"/>
  <c r="D417" i="4"/>
  <c r="H420" i="4"/>
  <c r="H419" i="4" s="1"/>
  <c r="D421" i="4"/>
  <c r="D438" i="4"/>
  <c r="E442" i="4"/>
  <c r="D443" i="4"/>
  <c r="G442" i="4"/>
  <c r="D453" i="4"/>
  <c r="D456" i="4"/>
  <c r="E470" i="4"/>
  <c r="D470" i="4" s="1"/>
  <c r="D493" i="4"/>
  <c r="D497" i="4"/>
  <c r="H318" i="4"/>
  <c r="H265" i="4"/>
  <c r="H18" i="3" s="1"/>
  <c r="H12" i="4"/>
  <c r="F12" i="4"/>
  <c r="F136" i="4"/>
  <c r="H136" i="4"/>
  <c r="J224" i="4"/>
  <c r="J9" i="3"/>
  <c r="D236" i="4"/>
  <c r="E233" i="4"/>
  <c r="E12" i="3" s="1"/>
  <c r="D242" i="4"/>
  <c r="E13" i="3"/>
  <c r="D259" i="4"/>
  <c r="D14" i="4"/>
  <c r="G13" i="4"/>
  <c r="I13" i="4"/>
  <c r="D24" i="4"/>
  <c r="D58" i="4"/>
  <c r="D80" i="4"/>
  <c r="G79" i="4"/>
  <c r="I79" i="4"/>
  <c r="D92" i="4"/>
  <c r="G91" i="4"/>
  <c r="I91" i="4"/>
  <c r="J99" i="4"/>
  <c r="J91" i="4" s="1"/>
  <c r="J12" i="4" s="1"/>
  <c r="D115" i="4"/>
  <c r="D123" i="4"/>
  <c r="D130" i="4"/>
  <c r="E137" i="4"/>
  <c r="D140" i="4"/>
  <c r="D200" i="4"/>
  <c r="G224" i="4"/>
  <c r="F224" i="4"/>
  <c r="F9" i="3"/>
  <c r="I224" i="4"/>
  <c r="I10" i="3"/>
  <c r="G318" i="4"/>
  <c r="I318" i="4"/>
  <c r="G398" i="4"/>
  <c r="G426" i="4"/>
  <c r="G41" i="3" s="1"/>
  <c r="D436" i="4"/>
  <c r="D440" i="4"/>
  <c r="D458" i="4"/>
  <c r="I16" i="3"/>
  <c r="E17" i="3"/>
  <c r="H23" i="3"/>
  <c r="G34" i="3"/>
  <c r="E40" i="3"/>
  <c r="G40" i="3"/>
  <c r="E43" i="3"/>
  <c r="D248" i="4"/>
  <c r="J259" i="4"/>
  <c r="J17" i="3" s="1"/>
  <c r="G250" i="4"/>
  <c r="D300" i="4"/>
  <c r="G299" i="4"/>
  <c r="D299" i="4" s="1"/>
  <c r="I299" i="4"/>
  <c r="D310" i="4"/>
  <c r="D316" i="4"/>
  <c r="D340" i="4"/>
  <c r="G346" i="4"/>
  <c r="I346" i="4"/>
  <c r="G359" i="4"/>
  <c r="I359" i="4"/>
  <c r="F359" i="4"/>
  <c r="H359" i="4"/>
  <c r="J359" i="4"/>
  <c r="D376" i="4"/>
  <c r="D384" i="4"/>
  <c r="D411" i="4"/>
  <c r="D500" i="4"/>
  <c r="G499" i="4"/>
  <c r="G469" i="4" s="1"/>
  <c r="I499" i="4"/>
  <c r="I469" i="4" s="1"/>
  <c r="E23" i="3"/>
  <c r="I23" i="3"/>
  <c r="G23" i="3"/>
  <c r="J402" i="4"/>
  <c r="J34" i="3" s="1"/>
  <c r="J289" i="4"/>
  <c r="J21" i="3" s="1"/>
  <c r="D286" i="4"/>
  <c r="D278" i="4"/>
  <c r="D244" i="4"/>
  <c r="D227" i="4"/>
  <c r="D125" i="4"/>
  <c r="E13" i="4"/>
  <c r="E65" i="4"/>
  <c r="D65" i="4" s="1"/>
  <c r="E79" i="4"/>
  <c r="E91" i="4"/>
  <c r="E120" i="4"/>
  <c r="D120" i="4" s="1"/>
  <c r="E129" i="4"/>
  <c r="D129" i="4" s="1"/>
  <c r="J138" i="4"/>
  <c r="D144" i="4"/>
  <c r="D190" i="4"/>
  <c r="E189" i="4"/>
  <c r="E165" i="4" s="1"/>
  <c r="G189" i="4"/>
  <c r="G165" i="4" s="1"/>
  <c r="I189" i="4"/>
  <c r="E224" i="4"/>
  <c r="D241" i="4"/>
  <c r="H233" i="4"/>
  <c r="D233" i="4" s="1"/>
  <c r="F250" i="4"/>
  <c r="J251" i="4"/>
  <c r="J16" i="3" s="1"/>
  <c r="D152" i="4"/>
  <c r="E151" i="4"/>
  <c r="I165" i="4"/>
  <c r="D267" i="4"/>
  <c r="J265" i="4"/>
  <c r="D342" i="4"/>
  <c r="E318" i="4"/>
  <c r="D356" i="4"/>
  <c r="E346" i="4"/>
  <c r="D364" i="4"/>
  <c r="E359" i="4"/>
  <c r="D380" i="4"/>
  <c r="E379" i="4"/>
  <c r="E398" i="4"/>
  <c r="F398" i="4"/>
  <c r="H398" i="4"/>
  <c r="F419" i="4"/>
  <c r="J419" i="4"/>
  <c r="D442" i="4"/>
  <c r="E420" i="4"/>
  <c r="I426" i="4"/>
  <c r="E455" i="4"/>
  <c r="D455" i="4" s="1"/>
  <c r="E499" i="4"/>
  <c r="H250" i="4" l="1"/>
  <c r="G223" i="4"/>
  <c r="D499" i="4"/>
  <c r="J398" i="4"/>
  <c r="D379" i="4"/>
  <c r="D359" i="4"/>
  <c r="D346" i="4"/>
  <c r="D318" i="4"/>
  <c r="D79" i="4"/>
  <c r="H11" i="4"/>
  <c r="H213" i="4" s="1"/>
  <c r="J165" i="4"/>
  <c r="D426" i="4"/>
  <c r="I41" i="3"/>
  <c r="D265" i="4"/>
  <c r="J18" i="3"/>
  <c r="I223" i="4"/>
  <c r="G12" i="4"/>
  <c r="G11" i="4" s="1"/>
  <c r="G213" i="4" s="1"/>
  <c r="H12" i="3"/>
  <c r="D91" i="4"/>
  <c r="G420" i="4"/>
  <c r="G419" i="4" s="1"/>
  <c r="G222" i="4" s="1"/>
  <c r="G525" i="4" s="1"/>
  <c r="I12" i="4"/>
  <c r="I11" i="4" s="1"/>
  <c r="I213" i="4" s="1"/>
  <c r="F11" i="4"/>
  <c r="F213" i="4" s="1"/>
  <c r="D99" i="4"/>
  <c r="D402" i="4"/>
  <c r="D289" i="4"/>
  <c r="E469" i="4"/>
  <c r="D469" i="4" s="1"/>
  <c r="D398" i="4"/>
  <c r="D151" i="4"/>
  <c r="E136" i="4"/>
  <c r="E223" i="4"/>
  <c r="J137" i="4"/>
  <c r="D138" i="4"/>
  <c r="E12" i="4"/>
  <c r="D13" i="4"/>
  <c r="E419" i="4"/>
  <c r="I420" i="4"/>
  <c r="I419" i="4" s="1"/>
  <c r="I222" i="4" s="1"/>
  <c r="I525" i="4" s="1"/>
  <c r="J250" i="4"/>
  <c r="D251" i="4"/>
  <c r="F223" i="4"/>
  <c r="F222" i="4" s="1"/>
  <c r="F525" i="4" s="1"/>
  <c r="D189" i="4"/>
  <c r="D165" i="4" s="1"/>
  <c r="F528" i="4" l="1"/>
  <c r="D419" i="4"/>
  <c r="G528" i="4"/>
  <c r="I528" i="4"/>
  <c r="D226" i="4"/>
  <c r="H225" i="4"/>
  <c r="H9" i="3" s="1"/>
  <c r="J223" i="4"/>
  <c r="J222" i="4" s="1"/>
  <c r="J525" i="4" s="1"/>
  <c r="D250" i="4"/>
  <c r="E222" i="4"/>
  <c r="D420" i="4"/>
  <c r="D12" i="4"/>
  <c r="E11" i="4"/>
  <c r="J136" i="4"/>
  <c r="J11" i="4" s="1"/>
  <c r="J213" i="4" s="1"/>
  <c r="D137" i="4"/>
  <c r="J528" i="4" l="1"/>
  <c r="D225" i="4"/>
  <c r="H224" i="4"/>
  <c r="E213" i="4"/>
  <c r="D11" i="4"/>
  <c r="D136" i="4"/>
  <c r="E525" i="4"/>
  <c r="H223" i="4" l="1"/>
  <c r="D224" i="4"/>
  <c r="E528" i="4"/>
  <c r="D213" i="4"/>
  <c r="H222" i="4" l="1"/>
  <c r="D223" i="4"/>
  <c r="D12" i="3"/>
  <c r="D54" i="3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3" i="3"/>
  <c r="D42" i="3"/>
  <c r="D41" i="3"/>
  <c r="D40" i="3"/>
  <c r="J39" i="3"/>
  <c r="J38" i="3" s="1"/>
  <c r="I39" i="3"/>
  <c r="H39" i="3"/>
  <c r="H38" i="3" s="1"/>
  <c r="G39" i="3"/>
  <c r="F39" i="3"/>
  <c r="E39" i="3"/>
  <c r="F38" i="3"/>
  <c r="D37" i="3"/>
  <c r="D36" i="3"/>
  <c r="D35" i="3"/>
  <c r="D34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9" i="3"/>
  <c r="D28" i="3"/>
  <c r="J27" i="3"/>
  <c r="I27" i="3"/>
  <c r="H27" i="3"/>
  <c r="G27" i="3"/>
  <c r="F27" i="3"/>
  <c r="E27" i="3"/>
  <c r="D26" i="3"/>
  <c r="D25" i="3"/>
  <c r="D24" i="3"/>
  <c r="D23" i="3"/>
  <c r="J22" i="3"/>
  <c r="I22" i="3"/>
  <c r="H22" i="3"/>
  <c r="G22" i="3"/>
  <c r="F22" i="3"/>
  <c r="E22" i="3"/>
  <c r="D21" i="3"/>
  <c r="D20" i="3"/>
  <c r="D19" i="3"/>
  <c r="D18" i="3"/>
  <c r="D17" i="3"/>
  <c r="D16" i="3"/>
  <c r="J15" i="3"/>
  <c r="I15" i="3"/>
  <c r="H15" i="3"/>
  <c r="G15" i="3"/>
  <c r="F15" i="3"/>
  <c r="E15" i="3"/>
  <c r="D14" i="3"/>
  <c r="D13" i="3"/>
  <c r="D11" i="3"/>
  <c r="D10" i="3"/>
  <c r="D9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J29" i="2" s="1"/>
  <c r="I34" i="2"/>
  <c r="H34" i="2"/>
  <c r="H29" i="2" s="1"/>
  <c r="G34" i="2"/>
  <c r="F34" i="2"/>
  <c r="F29" i="2" s="1"/>
  <c r="E34" i="2"/>
  <c r="D33" i="2"/>
  <c r="D32" i="2"/>
  <c r="D31" i="2"/>
  <c r="J30" i="2"/>
  <c r="I30" i="2"/>
  <c r="I29" i="2" s="1"/>
  <c r="H30" i="2"/>
  <c r="G30" i="2"/>
  <c r="G29" i="2" s="1"/>
  <c r="F30" i="2"/>
  <c r="E30" i="2"/>
  <c r="D30" i="2" s="1"/>
  <c r="D28" i="2"/>
  <c r="J27" i="2"/>
  <c r="I27" i="2"/>
  <c r="H27" i="2"/>
  <c r="G27" i="2"/>
  <c r="F27" i="2"/>
  <c r="E27" i="2"/>
  <c r="D26" i="2"/>
  <c r="J25" i="2"/>
  <c r="I25" i="2"/>
  <c r="H25" i="2"/>
  <c r="G25" i="2"/>
  <c r="F25" i="2"/>
  <c r="E25" i="2"/>
  <c r="D24" i="2"/>
  <c r="D23" i="2"/>
  <c r="J22" i="2"/>
  <c r="I22" i="2"/>
  <c r="H22" i="2"/>
  <c r="G22" i="2"/>
  <c r="F22" i="2"/>
  <c r="E22" i="2"/>
  <c r="D22" i="2" s="1"/>
  <c r="D21" i="2"/>
  <c r="D20" i="2"/>
  <c r="D19" i="2"/>
  <c r="D18" i="2"/>
  <c r="D17" i="2"/>
  <c r="J16" i="2"/>
  <c r="I16" i="2"/>
  <c r="H16" i="2"/>
  <c r="G16" i="2"/>
  <c r="F16" i="2"/>
  <c r="E16" i="2"/>
  <c r="D16" i="2" s="1"/>
  <c r="D15" i="2"/>
  <c r="D14" i="2"/>
  <c r="D13" i="2"/>
  <c r="J12" i="2"/>
  <c r="I12" i="2"/>
  <c r="H12" i="2"/>
  <c r="G12" i="2"/>
  <c r="F12" i="2"/>
  <c r="E12" i="2"/>
  <c r="D12" i="2" s="1"/>
  <c r="A5" i="2"/>
  <c r="H11" i="2" l="1"/>
  <c r="H10" i="2" s="1"/>
  <c r="H42" i="2" s="1"/>
  <c r="J11" i="2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D27" i="2"/>
  <c r="H525" i="4"/>
  <c r="D222" i="4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H527" i="4" s="1"/>
  <c r="E38" i="3"/>
  <c r="F10" i="2"/>
  <c r="J10" i="2"/>
  <c r="J42" i="2" s="1"/>
  <c r="E11" i="2"/>
  <c r="D25" i="2"/>
  <c r="D34" i="2"/>
  <c r="I10" i="2"/>
  <c r="I42" i="2" s="1"/>
  <c r="E29" i="2"/>
  <c r="D29" i="2" s="1"/>
  <c r="E37" i="2"/>
  <c r="D37" i="2" s="1"/>
  <c r="D11" i="2" l="1"/>
  <c r="F42" i="2"/>
  <c r="G42" i="2"/>
  <c r="G6" i="3"/>
  <c r="G55" i="3" s="1"/>
  <c r="D38" i="3"/>
  <c r="H528" i="4"/>
  <c r="D525" i="4"/>
  <c r="D528" i="4" s="1"/>
  <c r="I6" i="3"/>
  <c r="I55" i="3" s="1"/>
  <c r="D7" i="3"/>
  <c r="E6" i="3"/>
  <c r="D8" i="3"/>
  <c r="E10" i="2"/>
  <c r="D6" i="3" l="1"/>
  <c r="E55" i="3"/>
  <c r="E42" i="2"/>
  <c r="D42" i="2" s="1"/>
  <c r="D10" i="2"/>
  <c r="D55" i="3" l="1"/>
</calcChain>
</file>

<file path=xl/sharedStrings.xml><?xml version="1.0" encoding="utf-8"?>
<sst xmlns="http://schemas.openxmlformats.org/spreadsheetml/2006/main" count="907" uniqueCount="553">
  <si>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</si>
  <si>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</si>
  <si>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</si>
  <si>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</si>
  <si>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</si>
  <si>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</si>
  <si>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</si>
  <si>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</si>
  <si>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</si>
  <si>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</si>
  <si>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</si>
  <si>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</si>
  <si>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</si>
  <si>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</si>
  <si>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</si>
  <si>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</si>
  <si>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</si>
  <si>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</si>
  <si>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</si>
  <si>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</si>
  <si>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</si>
  <si>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</si>
  <si>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</si>
  <si>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</si>
  <si>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</si>
  <si>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</si>
  <si>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</si>
  <si>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</si>
  <si>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</si>
  <si>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</si>
  <si>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</si>
  <si>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</si>
  <si>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</si>
  <si>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</si>
  <si>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</si>
  <si>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</si>
  <si>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</si>
  <si>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</si>
  <si>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</si>
  <si>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</si>
  <si>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</si>
  <si>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</si>
  <si>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</si>
  <si>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</si>
  <si>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</si>
  <si>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</si>
  <si>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</si>
  <si>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</si>
  <si>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</si>
  <si>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</si>
  <si>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</si>
  <si>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</si>
  <si>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</si>
  <si>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</si>
  <si>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</si>
  <si>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</si>
  <si>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</si>
  <si>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</si>
  <si>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</si>
  <si>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</si>
  <si>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</si>
  <si>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</si>
  <si>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</si>
  <si>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</si>
  <si>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</si>
  <si>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</si>
  <si>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</si>
  <si>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</si>
  <si>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</si>
  <si>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</si>
  <si>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</si>
  <si>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</si>
  <si>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</si>
  <si>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</si>
  <si>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</si>
  <si>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</si>
  <si>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</si>
  <si>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</si>
  <si>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</si>
  <si>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</si>
  <si>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</si>
  <si>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</si>
  <si>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</si>
  <si>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</si>
  <si>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</si>
  <si>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</si>
  <si>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</si>
  <si>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</si>
  <si>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</si>
  <si>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</si>
  <si>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</si>
  <si>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</si>
  <si>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</si>
  <si>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</si>
  <si>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</si>
  <si>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</si>
  <si>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</si>
  <si>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</si>
  <si>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</si>
  <si>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</si>
  <si>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</si>
  <si>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</si>
  <si>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</si>
  <si>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</si>
  <si>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</si>
  <si>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</si>
  <si>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</si>
  <si>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</si>
  <si>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</si>
  <si>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</si>
  <si>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</si>
  <si>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</si>
  <si>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</si>
  <si>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</si>
  <si>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</si>
  <si>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</si>
  <si>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</si>
  <si>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</si>
  <si>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</si>
  <si>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</si>
  <si>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</si>
  <si>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</si>
  <si>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</si>
  <si>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</si>
  <si>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</si>
  <si>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</si>
  <si>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</si>
  <si>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</si>
  <si>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</si>
  <si>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</si>
  <si>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</si>
  <si>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</si>
  <si>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</si>
  <si>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</si>
  <si>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</si>
  <si>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</si>
  <si>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</si>
  <si>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</si>
  <si>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</si>
  <si>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</si>
  <si>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</si>
  <si>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</si>
  <si>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</si>
  <si>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</si>
  <si>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</si>
  <si>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</si>
  <si>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</si>
  <si>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</si>
  <si>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</si>
  <si>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</si>
  <si>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</si>
  <si>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</si>
  <si>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</si>
  <si>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</si>
  <si>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</si>
  <si>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</si>
  <si>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</si>
  <si>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</si>
  <si>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</si>
  <si>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</si>
  <si>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</si>
  <si>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</si>
  <si>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</si>
  <si>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</si>
  <si>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</si>
  <si>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</si>
  <si>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</si>
  <si>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</si>
  <si>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</si>
  <si>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</si>
  <si>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</si>
  <si>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</si>
  <si>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</si>
  <si>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</si>
  <si>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</si>
  <si>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</si>
  <si>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</si>
  <si>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</si>
  <si>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</si>
  <si>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</si>
  <si>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</si>
  <si>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</si>
  <si>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</si>
  <si>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</si>
  <si>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</si>
  <si>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</si>
  <si>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</si>
  <si>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</si>
  <si>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</si>
  <si>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</si>
  <si>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</si>
  <si>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</si>
  <si>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</si>
  <si>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</si>
  <si>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</si>
  <si>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</si>
  <si>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</si>
  <si>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</si>
  <si>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</si>
  <si>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</si>
  <si>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</si>
  <si>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</si>
  <si>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</si>
  <si>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</si>
  <si>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</si>
  <si>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</si>
  <si>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</si>
  <si>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</si>
  <si>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</si>
  <si>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</si>
  <si>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</si>
  <si>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</si>
  <si>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</si>
  <si>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</si>
  <si>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</si>
  <si>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</si>
  <si>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</si>
  <si>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</si>
  <si>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</si>
  <si>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</si>
  <si>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</si>
  <si>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</si>
  <si>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</si>
  <si>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</si>
  <si>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</si>
  <si>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</si>
  <si>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</si>
  <si>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</si>
  <si>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</si>
  <si>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</si>
  <si>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</si>
  <si>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</si>
  <si>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</si>
  <si>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</si>
  <si>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</si>
  <si>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</si>
  <si>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</si>
  <si>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</si>
  <si>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</si>
  <si>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</si>
  <si>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</si>
  <si>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</si>
  <si>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</si>
  <si>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</si>
  <si>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</si>
  <si>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</si>
  <si>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</si>
  <si>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</si>
  <si>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</si>
  <si>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</si>
  <si>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</si>
  <si>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</si>
  <si>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</si>
  <si>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</si>
  <si>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</si>
  <si>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</si>
  <si>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</si>
  <si>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</si>
  <si>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</si>
  <si>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</si>
  <si>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</si>
  <si>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</si>
  <si>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</si>
  <si>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</si>
  <si>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</si>
  <si>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</si>
  <si>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</si>
  <si>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</si>
  <si>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</si>
  <si>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</si>
  <si>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</si>
  <si>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</si>
  <si>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</si>
  <si>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</si>
  <si>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</si>
  <si>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</si>
  <si>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</si>
  <si>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</si>
  <si>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</si>
  <si>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</si>
  <si>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</si>
  <si>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</si>
  <si>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</si>
  <si>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</si>
  <si>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</si>
  <si>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</si>
  <si>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</si>
  <si>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</si>
  <si>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</si>
  <si>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</si>
  <si>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</si>
  <si>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</si>
  <si>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</si>
  <si>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</si>
  <si>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</si>
  <si>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</si>
  <si>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</si>
  <si>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</si>
  <si>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</si>
  <si>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</si>
  <si>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</si>
  <si>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</si>
  <si>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</si>
  <si>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</si>
  <si>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</si>
  <si>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</si>
  <si>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</si>
  <si>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</si>
  <si>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</si>
  <si>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</si>
  <si>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</si>
  <si>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</si>
  <si>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</si>
  <si>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</si>
  <si>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</si>
  <si>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</si>
  <si>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</si>
  <si>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</si>
  <si>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</si>
  <si>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</si>
  <si>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</si>
  <si>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</si>
  <si>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</si>
  <si>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</si>
  <si>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</si>
  <si>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</si>
  <si>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</si>
  <si>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</si>
  <si>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</si>
  <si>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</si>
  <si>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</si>
  <si>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</si>
  <si>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</si>
  <si>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</si>
  <si>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</si>
  <si>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</si>
  <si>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</si>
  <si>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</si>
  <si>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</si>
  <si>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</si>
  <si>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</si>
  <si>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</si>
  <si>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</si>
  <si>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</si>
  <si>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</si>
  <si>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</si>
  <si>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</si>
  <si>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</si>
  <si>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</si>
  <si>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</si>
  <si>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</si>
  <si>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</si>
  <si>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</si>
  <si>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</si>
  <si>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</si>
  <si>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</si>
  <si>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</si>
  <si>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</si>
  <si>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</si>
  <si>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</si>
  <si>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</si>
  <si>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</si>
  <si>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</si>
  <si>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</si>
  <si>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</si>
  <si>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</si>
  <si>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</si>
  <si>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</si>
  <si>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</si>
  <si>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</si>
  <si>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</si>
  <si>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</si>
  <si>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</si>
  <si>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</si>
  <si>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</si>
  <si>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</si>
  <si>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</si>
  <si>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</si>
  <si>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</si>
  <si>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</si>
  <si>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</si>
  <si>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</si>
  <si>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</si>
  <si>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</si>
  <si>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</si>
  <si>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</si>
  <si>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</si>
  <si>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</si>
  <si>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</si>
  <si>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</si>
  <si>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</si>
  <si>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</si>
  <si>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</si>
  <si>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</si>
  <si>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</si>
  <si>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</si>
  <si>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</si>
  <si>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</si>
  <si>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</si>
  <si>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</si>
  <si>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</si>
  <si>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</si>
  <si>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</si>
  <si>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</si>
  <si>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</si>
  <si>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</si>
  <si>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</si>
  <si>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</si>
  <si>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</si>
  <si>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</si>
  <si>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</si>
  <si>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</si>
  <si>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</si>
  <si>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</si>
  <si>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</si>
  <si>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</si>
  <si>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</si>
  <si>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</si>
  <si>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</si>
  <si>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</si>
  <si>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</si>
  <si>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</si>
  <si>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</si>
  <si>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</si>
  <si>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</si>
  <si>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</si>
  <si>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</si>
  <si>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</si>
  <si>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</si>
  <si>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</si>
  <si>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</si>
  <si>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</si>
  <si>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</si>
  <si>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</si>
  <si>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</si>
  <si>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</si>
  <si>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</si>
  <si>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</si>
  <si>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</si>
  <si>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</si>
  <si>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</si>
  <si>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</si>
  <si>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</si>
  <si>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</si>
  <si>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</si>
  <si>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</si>
  <si>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</si>
  <si>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</si>
  <si>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</si>
  <si>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</si>
  <si>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</si>
  <si>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</si>
  <si>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</si>
  <si>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</si>
  <si>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</si>
  <si>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</si>
  <si>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</si>
  <si>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</si>
  <si>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</si>
  <si>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</si>
  <si>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</si>
  <si>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</si>
  <si>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</si>
  <si>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</si>
  <si>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</si>
  <si>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</si>
  <si>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</si>
  <si>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</si>
  <si>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</si>
  <si>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</si>
  <si>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</si>
  <si>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</si>
  <si>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</si>
  <si>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</si>
  <si>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</si>
  <si>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</si>
  <si>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</si>
  <si>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</si>
  <si>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</si>
  <si>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</si>
  <si>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</si>
  <si>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</si>
  <si>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</si>
  <si>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</si>
  <si>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</si>
  <si>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</si>
  <si>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</si>
  <si>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</si>
  <si>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</si>
  <si>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</si>
  <si>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</si>
  <si>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</si>
  <si>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</si>
  <si>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</si>
  <si>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</si>
  <si>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</si>
  <si>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</si>
  <si>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</si>
  <si>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</si>
  <si>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</si>
  <si>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Дом здравља "Вељко Влаховић" Врбас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</si>
  <si>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</si>
  <si>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</si>
  <si>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</si>
  <si>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</si>
  <si>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</si>
  <si>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</si>
  <si>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</si>
  <si>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</si>
  <si>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</si>
  <si>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</si>
  <si>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</si>
  <si>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</si>
  <si>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</si>
  <si>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</si>
  <si>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</si>
  <si>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</si>
  <si>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</si>
  <si>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</si>
  <si>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</si>
  <si>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</si>
  <si>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</si>
  <si>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</si>
  <si>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</si>
  <si>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</si>
  <si>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</si>
  <si>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</si>
  <si>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</si>
  <si>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</si>
  <si>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</si>
  <si>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</si>
  <si>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</si>
  <si>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</si>
  <si>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</si>
  <si>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</si>
  <si>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</si>
  <si>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</si>
  <si>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</si>
  <si>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</si>
  <si>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</si>
  <si>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</si>
  <si>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</si>
  <si>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</si>
  <si>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</si>
  <si>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</si>
  <si>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</si>
  <si>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</si>
  <si>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</si>
  <si>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</si>
  <si>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</si>
  <si>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</si>
  <si>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</si>
  <si>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ФИНАНСИЈСКИ ПЛАН ЗА 2021.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</si>
</sst>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7">
    <xf numFmtId="0" fontId="0" fillId="0" borderId="0" xfId="0"/>
    <xf numFmtId="164" fontId="2" fillId="0" borderId="0" xfId="1" applyNumberFormat="1" applyFont="1" applyAlignment="1">
      <alignment horizontal="left"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horizontal="right" wrapText="1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3">
    <cellStyle name="Normal" xfId="0" builtinId="0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C3A56-8E7A-4911-86E9-F477B6494322}">
  <sheetPr>
    <pageSetUpPr fitToPage="1"/>
  </sheetPr>
  <dimension ref="A1:J528"/>
  <sheetViews>
    <sheetView tabSelected="1" topLeftCell="A509" workbookViewId="0">
      <selection activeCell="H297" sqref="H297"/>
    </sheetView>
  </sheetViews>
  <sheetFormatPr defaultRowHeight="15" x14ac:dyDescent="0.25"/>
  <cols>
    <col min="3" max="3" width="33.7109375" customWidth="1"/>
    <col min="4" max="4" width="12.7109375" customWidth="1"/>
    <col min="5" max="5" width="10.85546875" customWidth="1"/>
    <col min="6" max="7" width="12.28515625" customWidth="1"/>
  </cols>
  <sheetData>
    <row r="1" spans="1:10" ht="35.25" customHeight="1" x14ac:dyDescent="0.25">
      <c r="A1" s="1" t="s">
        <v>500</v>
      </c>
      <c r="B1" s="2"/>
      <c r="C1" s="3"/>
      <c r="D1" s="4"/>
    </row>
    <row r="2" spans="1:10" ht="17.25" customHeight="1" x14ac:dyDescent="0.25"/>
    <row r="3" spans="1:10" ht="25.5" x14ac:dyDescent="0.35">
      <c r="A3" s="5"/>
      <c r="B3" s="2"/>
      <c r="C3" s="116" t="s">
        <v>552</v>
      </c>
      <c r="D3" s="116"/>
      <c r="E3" s="116"/>
      <c r="F3" s="116"/>
      <c r="G3" s="116"/>
      <c r="H3" s="116"/>
    </row>
    <row r="4" spans="1:10" ht="15.75" x14ac:dyDescent="0.25">
      <c r="A4" s="7"/>
      <c r="B4" s="8"/>
      <c r="C4" s="9"/>
      <c r="D4" s="10"/>
    </row>
    <row r="5" spans="1:10" x14ac:dyDescent="0.25">
      <c r="A5" s="11" t="s">
        <v>0</v>
      </c>
      <c r="B5" s="12"/>
      <c r="C5" s="13"/>
    </row>
    <row r="6" spans="1:10" ht="15.75" thickBot="1" x14ac:dyDescent="0.3">
      <c r="A6" s="6"/>
      <c r="B6" s="12"/>
      <c r="C6" s="13"/>
      <c r="J6" s="14" t="s">
        <v>1</v>
      </c>
    </row>
    <row r="7" spans="1:10" x14ac:dyDescent="0.25">
      <c r="A7" s="117" t="s">
        <v>2</v>
      </c>
      <c r="B7" s="119" t="s">
        <v>3</v>
      </c>
      <c r="C7" s="119" t="s">
        <v>4</v>
      </c>
      <c r="D7" s="119" t="s">
        <v>5</v>
      </c>
      <c r="E7" s="119"/>
      <c r="F7" s="119"/>
      <c r="G7" s="119"/>
      <c r="H7" s="119"/>
      <c r="I7" s="119"/>
      <c r="J7" s="121"/>
    </row>
    <row r="8" spans="1:10" x14ac:dyDescent="0.25">
      <c r="A8" s="118"/>
      <c r="B8" s="114"/>
      <c r="C8" s="120"/>
      <c r="D8" s="113" t="s">
        <v>6</v>
      </c>
      <c r="E8" s="114" t="s">
        <v>7</v>
      </c>
      <c r="F8" s="114"/>
      <c r="G8" s="114"/>
      <c r="H8" s="114"/>
      <c r="I8" s="114" t="s">
        <v>8</v>
      </c>
      <c r="J8" s="115" t="s">
        <v>9</v>
      </c>
    </row>
    <row r="9" spans="1:10" ht="25.5" x14ac:dyDescent="0.25">
      <c r="A9" s="118"/>
      <c r="B9" s="114"/>
      <c r="C9" s="120"/>
      <c r="D9" s="113"/>
      <c r="E9" s="15" t="s">
        <v>10</v>
      </c>
      <c r="F9" s="15" t="s">
        <v>11</v>
      </c>
      <c r="G9" s="15" t="s">
        <v>12</v>
      </c>
      <c r="H9" s="15" t="s">
        <v>13</v>
      </c>
      <c r="I9" s="114"/>
      <c r="J9" s="115"/>
    </row>
    <row r="10" spans="1:10" x14ac:dyDescent="0.25">
      <c r="A10" s="16">
        <v>1</v>
      </c>
      <c r="B10" s="17">
        <v>2</v>
      </c>
      <c r="C10" s="17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9">
        <v>10</v>
      </c>
    </row>
    <row r="11" spans="1:10" ht="38.25" x14ac:dyDescent="0.25">
      <c r="A11" s="20">
        <v>5001</v>
      </c>
      <c r="B11" s="21"/>
      <c r="C11" s="22" t="s">
        <v>14</v>
      </c>
      <c r="D11" s="23">
        <f>SUM(E11:J11)</f>
        <v>494511</v>
      </c>
      <c r="E11" s="23">
        <f t="shared" ref="E11:J11" si="0">E12+E136</f>
        <v>7000</v>
      </c>
      <c r="F11" s="23">
        <f t="shared" si="0"/>
        <v>11000</v>
      </c>
      <c r="G11" s="23">
        <f t="shared" si="0"/>
        <v>20000</v>
      </c>
      <c r="H11" s="23">
        <f t="shared" si="0"/>
        <v>417249</v>
      </c>
      <c r="I11" s="23">
        <f t="shared" si="0"/>
        <v>5250</v>
      </c>
      <c r="J11" s="24">
        <f t="shared" si="0"/>
        <v>34012</v>
      </c>
    </row>
    <row r="12" spans="1:10" ht="25.5" x14ac:dyDescent="0.25">
      <c r="A12" s="20">
        <v>5002</v>
      </c>
      <c r="B12" s="21">
        <v>700000</v>
      </c>
      <c r="C12" s="22" t="s">
        <v>15</v>
      </c>
      <c r="D12" s="23">
        <f t="shared" ref="D12:D74" si="1">SUM(E12:J12)</f>
        <v>493911</v>
      </c>
      <c r="E12" s="23">
        <f t="shared" ref="E12:J12" si="2">E13+E65+E79+E91+E120+E125+E129</f>
        <v>7000</v>
      </c>
      <c r="F12" s="23">
        <f t="shared" si="2"/>
        <v>11000</v>
      </c>
      <c r="G12" s="23">
        <f t="shared" si="2"/>
        <v>20000</v>
      </c>
      <c r="H12" s="23">
        <f t="shared" si="2"/>
        <v>417249</v>
      </c>
      <c r="I12" s="23">
        <f t="shared" si="2"/>
        <v>5250</v>
      </c>
      <c r="J12" s="23">
        <f t="shared" si="2"/>
        <v>33412</v>
      </c>
    </row>
    <row r="13" spans="1:10" ht="25.5" x14ac:dyDescent="0.25">
      <c r="A13" s="25">
        <v>5003</v>
      </c>
      <c r="B13" s="21">
        <v>710000</v>
      </c>
      <c r="C13" s="22" t="s">
        <v>16</v>
      </c>
      <c r="D13" s="23">
        <f t="shared" si="1"/>
        <v>0</v>
      </c>
      <c r="E13" s="23">
        <f t="shared" ref="E13:J13" si="3">E14+E22+E24+E31+E37+E44+E47+E58</f>
        <v>0</v>
      </c>
      <c r="F13" s="23">
        <f t="shared" si="3"/>
        <v>0</v>
      </c>
      <c r="G13" s="23">
        <f t="shared" si="3"/>
        <v>0</v>
      </c>
      <c r="H13" s="23">
        <f t="shared" si="3"/>
        <v>0</v>
      </c>
      <c r="I13" s="23">
        <f t="shared" si="3"/>
        <v>0</v>
      </c>
      <c r="J13" s="24">
        <f t="shared" si="3"/>
        <v>0</v>
      </c>
    </row>
    <row r="14" spans="1:10" ht="38.25" x14ac:dyDescent="0.25">
      <c r="A14" s="25">
        <v>5004</v>
      </c>
      <c r="B14" s="21">
        <v>711000</v>
      </c>
      <c r="C14" s="22" t="s">
        <v>17</v>
      </c>
      <c r="D14" s="23">
        <f t="shared" si="1"/>
        <v>0</v>
      </c>
      <c r="E14" s="23">
        <f t="shared" ref="E14:J14" si="4">SUM(E15:E21)</f>
        <v>0</v>
      </c>
      <c r="F14" s="23">
        <f t="shared" si="4"/>
        <v>0</v>
      </c>
      <c r="G14" s="23">
        <f t="shared" si="4"/>
        <v>0</v>
      </c>
      <c r="H14" s="23">
        <f t="shared" si="4"/>
        <v>0</v>
      </c>
      <c r="I14" s="23">
        <f t="shared" si="4"/>
        <v>0</v>
      </c>
      <c r="J14" s="24">
        <f t="shared" si="4"/>
        <v>0</v>
      </c>
    </row>
    <row r="15" spans="1:10" ht="25.5" x14ac:dyDescent="0.25">
      <c r="A15" s="26">
        <v>5005</v>
      </c>
      <c r="B15" s="27">
        <v>711100</v>
      </c>
      <c r="C15" s="28" t="s">
        <v>18</v>
      </c>
      <c r="D15" s="29">
        <f t="shared" si="1"/>
        <v>0</v>
      </c>
      <c r="E15" s="30"/>
      <c r="F15" s="30"/>
      <c r="G15" s="30"/>
      <c r="H15" s="30"/>
      <c r="I15" s="30"/>
      <c r="J15" s="31"/>
    </row>
    <row r="16" spans="1:10" x14ac:dyDescent="0.25">
      <c r="A16" s="111" t="s">
        <v>2</v>
      </c>
      <c r="B16" s="112" t="s">
        <v>3</v>
      </c>
      <c r="C16" s="113" t="s">
        <v>4</v>
      </c>
      <c r="D16" s="114" t="s">
        <v>5</v>
      </c>
      <c r="E16" s="114"/>
      <c r="F16" s="114"/>
      <c r="G16" s="114"/>
      <c r="H16" s="114"/>
      <c r="I16" s="114"/>
      <c r="J16" s="115"/>
    </row>
    <row r="17" spans="1:10" x14ac:dyDescent="0.25">
      <c r="A17" s="111"/>
      <c r="B17" s="112"/>
      <c r="C17" s="113"/>
      <c r="D17" s="113" t="s">
        <v>6</v>
      </c>
      <c r="E17" s="114" t="s">
        <v>7</v>
      </c>
      <c r="F17" s="114"/>
      <c r="G17" s="114"/>
      <c r="H17" s="114"/>
      <c r="I17" s="114" t="s">
        <v>8</v>
      </c>
      <c r="J17" s="115" t="s">
        <v>9</v>
      </c>
    </row>
    <row r="18" spans="1:10" ht="25.5" x14ac:dyDescent="0.25">
      <c r="A18" s="111"/>
      <c r="B18" s="112"/>
      <c r="C18" s="113"/>
      <c r="D18" s="113"/>
      <c r="E18" s="15" t="s">
        <v>10</v>
      </c>
      <c r="F18" s="15" t="s">
        <v>11</v>
      </c>
      <c r="G18" s="15" t="s">
        <v>12</v>
      </c>
      <c r="H18" s="15" t="s">
        <v>13</v>
      </c>
      <c r="I18" s="114"/>
      <c r="J18" s="115"/>
    </row>
    <row r="19" spans="1:10" x14ac:dyDescent="0.25">
      <c r="A19" s="32" t="s">
        <v>19</v>
      </c>
      <c r="B19" s="33" t="s">
        <v>20</v>
      </c>
      <c r="C19" s="33" t="s">
        <v>21</v>
      </c>
      <c r="D19" s="33" t="s">
        <v>22</v>
      </c>
      <c r="E19" s="33" t="s">
        <v>23</v>
      </c>
      <c r="F19" s="33" t="s">
        <v>24</v>
      </c>
      <c r="G19" s="33" t="s">
        <v>25</v>
      </c>
      <c r="H19" s="33" t="s">
        <v>26</v>
      </c>
      <c r="I19" s="33" t="s">
        <v>27</v>
      </c>
      <c r="J19" s="34" t="s">
        <v>28</v>
      </c>
    </row>
    <row r="20" spans="1:10" ht="38.25" x14ac:dyDescent="0.25">
      <c r="A20" s="26">
        <v>5006</v>
      </c>
      <c r="B20" s="27">
        <v>711200</v>
      </c>
      <c r="C20" s="28" t="s">
        <v>29</v>
      </c>
      <c r="D20" s="35">
        <f t="shared" si="1"/>
        <v>0</v>
      </c>
      <c r="E20" s="36"/>
      <c r="F20" s="36"/>
      <c r="G20" s="36"/>
      <c r="H20" s="36"/>
      <c r="I20" s="36"/>
      <c r="J20" s="37"/>
    </row>
    <row r="21" spans="1:10" ht="38.25" x14ac:dyDescent="0.25">
      <c r="A21" s="26">
        <v>5007</v>
      </c>
      <c r="B21" s="27">
        <v>711300</v>
      </c>
      <c r="C21" s="28" t="s">
        <v>30</v>
      </c>
      <c r="D21" s="35">
        <f t="shared" si="1"/>
        <v>0</v>
      </c>
      <c r="E21" s="36"/>
      <c r="F21" s="36"/>
      <c r="G21" s="36"/>
      <c r="H21" s="36"/>
      <c r="I21" s="36"/>
      <c r="J21" s="37"/>
    </row>
    <row r="22" spans="1:10" x14ac:dyDescent="0.25">
      <c r="A22" s="25">
        <v>5008</v>
      </c>
      <c r="B22" s="21">
        <v>712000</v>
      </c>
      <c r="C22" s="22" t="s">
        <v>31</v>
      </c>
      <c r="D22" s="23">
        <f t="shared" si="1"/>
        <v>0</v>
      </c>
      <c r="E22" s="23">
        <f t="shared" ref="E22:J22" si="5">E23</f>
        <v>0</v>
      </c>
      <c r="F22" s="23">
        <f t="shared" si="5"/>
        <v>0</v>
      </c>
      <c r="G22" s="23">
        <f t="shared" si="5"/>
        <v>0</v>
      </c>
      <c r="H22" s="23">
        <f t="shared" si="5"/>
        <v>0</v>
      </c>
      <c r="I22" s="23">
        <f t="shared" si="5"/>
        <v>0</v>
      </c>
      <c r="J22" s="24">
        <f t="shared" si="5"/>
        <v>0</v>
      </c>
    </row>
    <row r="23" spans="1:10" x14ac:dyDescent="0.25">
      <c r="A23" s="26">
        <v>5009</v>
      </c>
      <c r="B23" s="27">
        <v>712100</v>
      </c>
      <c r="C23" s="28" t="s">
        <v>32</v>
      </c>
      <c r="D23" s="35">
        <f t="shared" si="1"/>
        <v>0</v>
      </c>
      <c r="E23" s="36"/>
      <c r="F23" s="36"/>
      <c r="G23" s="36"/>
      <c r="H23" s="36"/>
      <c r="I23" s="36"/>
      <c r="J23" s="37"/>
    </row>
    <row r="24" spans="1:10" ht="25.5" x14ac:dyDescent="0.25">
      <c r="A24" s="25">
        <v>5010</v>
      </c>
      <c r="B24" s="21">
        <v>713000</v>
      </c>
      <c r="C24" s="22" t="s">
        <v>33</v>
      </c>
      <c r="D24" s="23">
        <f t="shared" si="1"/>
        <v>0</v>
      </c>
      <c r="E24" s="23">
        <f t="shared" ref="E24:J24" si="6">SUM(E25:E30)</f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4">
        <f t="shared" si="6"/>
        <v>0</v>
      </c>
    </row>
    <row r="25" spans="1:10" x14ac:dyDescent="0.25">
      <c r="A25" s="26">
        <v>5011</v>
      </c>
      <c r="B25" s="27">
        <v>713100</v>
      </c>
      <c r="C25" s="28" t="s">
        <v>34</v>
      </c>
      <c r="D25" s="35">
        <f t="shared" si="1"/>
        <v>0</v>
      </c>
      <c r="E25" s="36"/>
      <c r="F25" s="36"/>
      <c r="G25" s="36"/>
      <c r="H25" s="36"/>
      <c r="I25" s="36"/>
      <c r="J25" s="37"/>
    </row>
    <row r="26" spans="1:10" x14ac:dyDescent="0.25">
      <c r="A26" s="26">
        <v>5012</v>
      </c>
      <c r="B26" s="27">
        <v>713200</v>
      </c>
      <c r="C26" s="28" t="s">
        <v>35</v>
      </c>
      <c r="D26" s="35">
        <f t="shared" si="1"/>
        <v>0</v>
      </c>
      <c r="E26" s="36"/>
      <c r="F26" s="36"/>
      <c r="G26" s="36"/>
      <c r="H26" s="36"/>
      <c r="I26" s="36"/>
      <c r="J26" s="37"/>
    </row>
    <row r="27" spans="1:10" ht="25.5" x14ac:dyDescent="0.25">
      <c r="A27" s="26">
        <v>5013</v>
      </c>
      <c r="B27" s="27">
        <v>713300</v>
      </c>
      <c r="C27" s="28" t="s">
        <v>36</v>
      </c>
      <c r="D27" s="35">
        <f t="shared" si="1"/>
        <v>0</v>
      </c>
      <c r="E27" s="36"/>
      <c r="F27" s="36"/>
      <c r="G27" s="36"/>
      <c r="H27" s="36"/>
      <c r="I27" s="36"/>
      <c r="J27" s="37"/>
    </row>
    <row r="28" spans="1:10" ht="25.5" x14ac:dyDescent="0.25">
      <c r="A28" s="26">
        <v>5014</v>
      </c>
      <c r="B28" s="27">
        <v>713400</v>
      </c>
      <c r="C28" s="28" t="s">
        <v>37</v>
      </c>
      <c r="D28" s="35">
        <f t="shared" si="1"/>
        <v>0</v>
      </c>
      <c r="E28" s="36"/>
      <c r="F28" s="36"/>
      <c r="G28" s="36"/>
      <c r="H28" s="36"/>
      <c r="I28" s="36"/>
      <c r="J28" s="37"/>
    </row>
    <row r="29" spans="1:10" x14ac:dyDescent="0.25">
      <c r="A29" s="26">
        <v>5015</v>
      </c>
      <c r="B29" s="27">
        <v>713500</v>
      </c>
      <c r="C29" s="28" t="s">
        <v>38</v>
      </c>
      <c r="D29" s="35">
        <f t="shared" si="1"/>
        <v>0</v>
      </c>
      <c r="E29" s="36"/>
      <c r="F29" s="36"/>
      <c r="G29" s="36"/>
      <c r="H29" s="36"/>
      <c r="I29" s="36"/>
      <c r="J29" s="37"/>
    </row>
    <row r="30" spans="1:10" x14ac:dyDescent="0.25">
      <c r="A30" s="26">
        <v>5016</v>
      </c>
      <c r="B30" s="27">
        <v>713600</v>
      </c>
      <c r="C30" s="28" t="s">
        <v>39</v>
      </c>
      <c r="D30" s="35">
        <f t="shared" si="1"/>
        <v>0</v>
      </c>
      <c r="E30" s="38"/>
      <c r="F30" s="38"/>
      <c r="G30" s="38"/>
      <c r="H30" s="38"/>
      <c r="I30" s="38"/>
      <c r="J30" s="39"/>
    </row>
    <row r="31" spans="1:10" ht="25.5" x14ac:dyDescent="0.25">
      <c r="A31" s="25">
        <v>5017</v>
      </c>
      <c r="B31" s="21">
        <v>714000</v>
      </c>
      <c r="C31" s="22" t="s">
        <v>40</v>
      </c>
      <c r="D31" s="23">
        <f t="shared" si="1"/>
        <v>0</v>
      </c>
      <c r="E31" s="23">
        <f t="shared" ref="E31:J31" si="7">SUM(E32:E36)</f>
        <v>0</v>
      </c>
      <c r="F31" s="23">
        <f t="shared" si="7"/>
        <v>0</v>
      </c>
      <c r="G31" s="23">
        <f t="shared" si="7"/>
        <v>0</v>
      </c>
      <c r="H31" s="23">
        <f t="shared" si="7"/>
        <v>0</v>
      </c>
      <c r="I31" s="23">
        <f t="shared" si="7"/>
        <v>0</v>
      </c>
      <c r="J31" s="24">
        <f t="shared" si="7"/>
        <v>0</v>
      </c>
    </row>
    <row r="32" spans="1:10" x14ac:dyDescent="0.25">
      <c r="A32" s="26">
        <v>5018</v>
      </c>
      <c r="B32" s="27">
        <v>714100</v>
      </c>
      <c r="C32" s="28" t="s">
        <v>41</v>
      </c>
      <c r="D32" s="35">
        <f t="shared" si="1"/>
        <v>0</v>
      </c>
      <c r="E32" s="36"/>
      <c r="F32" s="36"/>
      <c r="G32" s="36"/>
      <c r="H32" s="36"/>
      <c r="I32" s="36"/>
      <c r="J32" s="37"/>
    </row>
    <row r="33" spans="1:10" x14ac:dyDescent="0.25">
      <c r="A33" s="26">
        <v>5019</v>
      </c>
      <c r="B33" s="27">
        <v>714300</v>
      </c>
      <c r="C33" s="28" t="s">
        <v>42</v>
      </c>
      <c r="D33" s="35">
        <f t="shared" si="1"/>
        <v>0</v>
      </c>
      <c r="E33" s="36"/>
      <c r="F33" s="36"/>
      <c r="G33" s="36"/>
      <c r="H33" s="36"/>
      <c r="I33" s="36"/>
      <c r="J33" s="37"/>
    </row>
    <row r="34" spans="1:10" x14ac:dyDescent="0.25">
      <c r="A34" s="26">
        <v>5020</v>
      </c>
      <c r="B34" s="27">
        <v>714400</v>
      </c>
      <c r="C34" s="28" t="s">
        <v>43</v>
      </c>
      <c r="D34" s="35">
        <f t="shared" si="1"/>
        <v>0</v>
      </c>
      <c r="E34" s="36"/>
      <c r="F34" s="36"/>
      <c r="G34" s="36"/>
      <c r="H34" s="36"/>
      <c r="I34" s="36"/>
      <c r="J34" s="37"/>
    </row>
    <row r="35" spans="1:10" ht="38.25" x14ac:dyDescent="0.25">
      <c r="A35" s="26">
        <v>5021</v>
      </c>
      <c r="B35" s="27">
        <v>714500</v>
      </c>
      <c r="C35" s="28" t="s">
        <v>44</v>
      </c>
      <c r="D35" s="35">
        <f t="shared" si="1"/>
        <v>0</v>
      </c>
      <c r="E35" s="36"/>
      <c r="F35" s="36"/>
      <c r="G35" s="36"/>
      <c r="H35" s="36"/>
      <c r="I35" s="36"/>
      <c r="J35" s="37"/>
    </row>
    <row r="36" spans="1:10" x14ac:dyDescent="0.25">
      <c r="A36" s="26">
        <v>5022</v>
      </c>
      <c r="B36" s="27">
        <v>714600</v>
      </c>
      <c r="C36" s="28" t="s">
        <v>45</v>
      </c>
      <c r="D36" s="35">
        <f t="shared" si="1"/>
        <v>0</v>
      </c>
      <c r="E36" s="36"/>
      <c r="F36" s="36"/>
      <c r="G36" s="36"/>
      <c r="H36" s="36"/>
      <c r="I36" s="36"/>
      <c r="J36" s="37"/>
    </row>
    <row r="37" spans="1:10" ht="38.25" x14ac:dyDescent="0.25">
      <c r="A37" s="25">
        <v>5023</v>
      </c>
      <c r="B37" s="21">
        <v>715000</v>
      </c>
      <c r="C37" s="22" t="s">
        <v>46</v>
      </c>
      <c r="D37" s="23">
        <f t="shared" si="1"/>
        <v>0</v>
      </c>
      <c r="E37" s="23">
        <f t="shared" ref="E37:J37" si="8">SUM(E38:E43)</f>
        <v>0</v>
      </c>
      <c r="F37" s="23">
        <f t="shared" si="8"/>
        <v>0</v>
      </c>
      <c r="G37" s="23">
        <f t="shared" si="8"/>
        <v>0</v>
      </c>
      <c r="H37" s="23">
        <f t="shared" si="8"/>
        <v>0</v>
      </c>
      <c r="I37" s="23">
        <f t="shared" si="8"/>
        <v>0</v>
      </c>
      <c r="J37" s="24">
        <f t="shared" si="8"/>
        <v>0</v>
      </c>
    </row>
    <row r="38" spans="1:10" x14ac:dyDescent="0.25">
      <c r="A38" s="26">
        <v>5024</v>
      </c>
      <c r="B38" s="27">
        <v>715100</v>
      </c>
      <c r="C38" s="28" t="s">
        <v>47</v>
      </c>
      <c r="D38" s="35">
        <f t="shared" si="1"/>
        <v>0</v>
      </c>
      <c r="E38" s="36"/>
      <c r="F38" s="36"/>
      <c r="G38" s="36"/>
      <c r="H38" s="36"/>
      <c r="I38" s="36"/>
      <c r="J38" s="37"/>
    </row>
    <row r="39" spans="1:10" x14ac:dyDescent="0.25">
      <c r="A39" s="26">
        <v>5025</v>
      </c>
      <c r="B39" s="27">
        <v>715200</v>
      </c>
      <c r="C39" s="28" t="s">
        <v>48</v>
      </c>
      <c r="D39" s="35">
        <f t="shared" si="1"/>
        <v>0</v>
      </c>
      <c r="E39" s="36"/>
      <c r="F39" s="36"/>
      <c r="G39" s="36"/>
      <c r="H39" s="36"/>
      <c r="I39" s="36"/>
      <c r="J39" s="37"/>
    </row>
    <row r="40" spans="1:10" x14ac:dyDescent="0.25">
      <c r="A40" s="26">
        <v>5026</v>
      </c>
      <c r="B40" s="27">
        <v>715300</v>
      </c>
      <c r="C40" s="28" t="s">
        <v>49</v>
      </c>
      <c r="D40" s="35">
        <f t="shared" si="1"/>
        <v>0</v>
      </c>
      <c r="E40" s="36"/>
      <c r="F40" s="36"/>
      <c r="G40" s="36"/>
      <c r="H40" s="36"/>
      <c r="I40" s="36"/>
      <c r="J40" s="37"/>
    </row>
    <row r="41" spans="1:10" ht="25.5" x14ac:dyDescent="0.25">
      <c r="A41" s="26">
        <v>5027</v>
      </c>
      <c r="B41" s="27">
        <v>715400</v>
      </c>
      <c r="C41" s="28" t="s">
        <v>50</v>
      </c>
      <c r="D41" s="35">
        <f t="shared" si="1"/>
        <v>0</v>
      </c>
      <c r="E41" s="36"/>
      <c r="F41" s="36"/>
      <c r="G41" s="36"/>
      <c r="H41" s="36"/>
      <c r="I41" s="36"/>
      <c r="J41" s="37"/>
    </row>
    <row r="42" spans="1:10" x14ac:dyDescent="0.25">
      <c r="A42" s="26">
        <v>5028</v>
      </c>
      <c r="B42" s="27">
        <v>715500</v>
      </c>
      <c r="C42" s="28" t="s">
        <v>51</v>
      </c>
      <c r="D42" s="35">
        <f t="shared" si="1"/>
        <v>0</v>
      </c>
      <c r="E42" s="36"/>
      <c r="F42" s="36"/>
      <c r="G42" s="36"/>
      <c r="H42" s="36"/>
      <c r="I42" s="36"/>
      <c r="J42" s="37"/>
    </row>
    <row r="43" spans="1:10" ht="25.5" x14ac:dyDescent="0.25">
      <c r="A43" s="26">
        <v>5029</v>
      </c>
      <c r="B43" s="27">
        <v>715600</v>
      </c>
      <c r="C43" s="28" t="s">
        <v>52</v>
      </c>
      <c r="D43" s="35">
        <f t="shared" si="1"/>
        <v>0</v>
      </c>
      <c r="E43" s="36"/>
      <c r="F43" s="36"/>
      <c r="G43" s="36"/>
      <c r="H43" s="36"/>
      <c r="I43" s="36"/>
      <c r="J43" s="37"/>
    </row>
    <row r="44" spans="1:10" x14ac:dyDescent="0.25">
      <c r="A44" s="25">
        <v>5030</v>
      </c>
      <c r="B44" s="21">
        <v>716000</v>
      </c>
      <c r="C44" s="22" t="s">
        <v>53</v>
      </c>
      <c r="D44" s="23">
        <f t="shared" si="1"/>
        <v>0</v>
      </c>
      <c r="E44" s="23">
        <f t="shared" ref="E44:J44" si="9">E45+E46</f>
        <v>0</v>
      </c>
      <c r="F44" s="23">
        <f t="shared" si="9"/>
        <v>0</v>
      </c>
      <c r="G44" s="23">
        <f t="shared" si="9"/>
        <v>0</v>
      </c>
      <c r="H44" s="23">
        <f t="shared" si="9"/>
        <v>0</v>
      </c>
      <c r="I44" s="23">
        <f t="shared" si="9"/>
        <v>0</v>
      </c>
      <c r="J44" s="24">
        <f t="shared" si="9"/>
        <v>0</v>
      </c>
    </row>
    <row r="45" spans="1:10" ht="25.5" x14ac:dyDescent="0.25">
      <c r="A45" s="26">
        <v>5031</v>
      </c>
      <c r="B45" s="27">
        <v>716100</v>
      </c>
      <c r="C45" s="28" t="s">
        <v>54</v>
      </c>
      <c r="D45" s="35">
        <f t="shared" si="1"/>
        <v>0</v>
      </c>
      <c r="E45" s="36"/>
      <c r="F45" s="36"/>
      <c r="G45" s="36"/>
      <c r="H45" s="36"/>
      <c r="I45" s="36"/>
      <c r="J45" s="37"/>
    </row>
    <row r="46" spans="1:10" ht="25.5" x14ac:dyDescent="0.25">
      <c r="A46" s="26">
        <v>5032</v>
      </c>
      <c r="B46" s="27">
        <v>716200</v>
      </c>
      <c r="C46" s="28" t="s">
        <v>55</v>
      </c>
      <c r="D46" s="35">
        <f t="shared" si="1"/>
        <v>0</v>
      </c>
      <c r="E46" s="36"/>
      <c r="F46" s="36"/>
      <c r="G46" s="36"/>
      <c r="H46" s="36"/>
      <c r="I46" s="36"/>
      <c r="J46" s="37"/>
    </row>
    <row r="47" spans="1:10" x14ac:dyDescent="0.25">
      <c r="A47" s="25">
        <v>5033</v>
      </c>
      <c r="B47" s="21">
        <v>717000</v>
      </c>
      <c r="C47" s="22" t="s">
        <v>56</v>
      </c>
      <c r="D47" s="23">
        <f t="shared" si="1"/>
        <v>0</v>
      </c>
      <c r="E47" s="23">
        <f t="shared" ref="E47:J47" si="10">SUM(E52:E57)</f>
        <v>0</v>
      </c>
      <c r="F47" s="23">
        <f t="shared" si="10"/>
        <v>0</v>
      </c>
      <c r="G47" s="23">
        <f t="shared" si="10"/>
        <v>0</v>
      </c>
      <c r="H47" s="23">
        <f t="shared" si="10"/>
        <v>0</v>
      </c>
      <c r="I47" s="23">
        <f t="shared" si="10"/>
        <v>0</v>
      </c>
      <c r="J47" s="24">
        <f t="shared" si="10"/>
        <v>0</v>
      </c>
    </row>
    <row r="48" spans="1:10" x14ac:dyDescent="0.25">
      <c r="A48" s="111" t="s">
        <v>2</v>
      </c>
      <c r="B48" s="112" t="s">
        <v>3</v>
      </c>
      <c r="C48" s="113" t="s">
        <v>4</v>
      </c>
      <c r="D48" s="114" t="s">
        <v>5</v>
      </c>
      <c r="E48" s="114"/>
      <c r="F48" s="114"/>
      <c r="G48" s="114"/>
      <c r="H48" s="114"/>
      <c r="I48" s="114"/>
      <c r="J48" s="115"/>
    </row>
    <row r="49" spans="1:10" x14ac:dyDescent="0.25">
      <c r="A49" s="111"/>
      <c r="B49" s="112"/>
      <c r="C49" s="113"/>
      <c r="D49" s="113" t="s">
        <v>6</v>
      </c>
      <c r="E49" s="114" t="s">
        <v>7</v>
      </c>
      <c r="F49" s="114"/>
      <c r="G49" s="114"/>
      <c r="H49" s="114"/>
      <c r="I49" s="114" t="s">
        <v>8</v>
      </c>
      <c r="J49" s="115" t="s">
        <v>9</v>
      </c>
    </row>
    <row r="50" spans="1:10" ht="25.5" x14ac:dyDescent="0.25">
      <c r="A50" s="111"/>
      <c r="B50" s="112"/>
      <c r="C50" s="113"/>
      <c r="D50" s="113"/>
      <c r="E50" s="15" t="s">
        <v>10</v>
      </c>
      <c r="F50" s="15" t="s">
        <v>11</v>
      </c>
      <c r="G50" s="15" t="s">
        <v>12</v>
      </c>
      <c r="H50" s="15" t="s">
        <v>13</v>
      </c>
      <c r="I50" s="114"/>
      <c r="J50" s="115"/>
    </row>
    <row r="51" spans="1:10" x14ac:dyDescent="0.25">
      <c r="A51" s="32" t="s">
        <v>19</v>
      </c>
      <c r="B51" s="33" t="s">
        <v>20</v>
      </c>
      <c r="C51" s="33" t="s">
        <v>21</v>
      </c>
      <c r="D51" s="33" t="s">
        <v>22</v>
      </c>
      <c r="E51" s="33" t="s">
        <v>23</v>
      </c>
      <c r="F51" s="33" t="s">
        <v>24</v>
      </c>
      <c r="G51" s="33" t="s">
        <v>25</v>
      </c>
      <c r="H51" s="33" t="s">
        <v>26</v>
      </c>
      <c r="I51" s="33" t="s">
        <v>27</v>
      </c>
      <c r="J51" s="34" t="s">
        <v>28</v>
      </c>
    </row>
    <row r="52" spans="1:10" x14ac:dyDescent="0.25">
      <c r="A52" s="26">
        <v>5034</v>
      </c>
      <c r="B52" s="27">
        <v>717100</v>
      </c>
      <c r="C52" s="28" t="s">
        <v>57</v>
      </c>
      <c r="D52" s="35">
        <f t="shared" si="1"/>
        <v>0</v>
      </c>
      <c r="E52" s="36"/>
      <c r="F52" s="36"/>
      <c r="G52" s="36"/>
      <c r="H52" s="36"/>
      <c r="I52" s="36"/>
      <c r="J52" s="37"/>
    </row>
    <row r="53" spans="1:10" x14ac:dyDescent="0.25">
      <c r="A53" s="26">
        <v>5035</v>
      </c>
      <c r="B53" s="27">
        <v>717200</v>
      </c>
      <c r="C53" s="28" t="s">
        <v>58</v>
      </c>
      <c r="D53" s="35">
        <f t="shared" si="1"/>
        <v>0</v>
      </c>
      <c r="E53" s="36"/>
      <c r="F53" s="36"/>
      <c r="G53" s="36"/>
      <c r="H53" s="36"/>
      <c r="I53" s="36"/>
      <c r="J53" s="37"/>
    </row>
    <row r="54" spans="1:10" x14ac:dyDescent="0.25">
      <c r="A54" s="26">
        <v>5036</v>
      </c>
      <c r="B54" s="27">
        <v>717300</v>
      </c>
      <c r="C54" s="28" t="s">
        <v>59</v>
      </c>
      <c r="D54" s="35">
        <f t="shared" si="1"/>
        <v>0</v>
      </c>
      <c r="E54" s="36"/>
      <c r="F54" s="36"/>
      <c r="G54" s="36"/>
      <c r="H54" s="36"/>
      <c r="I54" s="36"/>
      <c r="J54" s="37"/>
    </row>
    <row r="55" spans="1:10" ht="25.5" x14ac:dyDescent="0.25">
      <c r="A55" s="26">
        <v>5037</v>
      </c>
      <c r="B55" s="27">
        <v>717400</v>
      </c>
      <c r="C55" s="28" t="s">
        <v>60</v>
      </c>
      <c r="D55" s="35">
        <f t="shared" si="1"/>
        <v>0</v>
      </c>
      <c r="E55" s="36"/>
      <c r="F55" s="36"/>
      <c r="G55" s="36"/>
      <c r="H55" s="36"/>
      <c r="I55" s="36"/>
      <c r="J55" s="37"/>
    </row>
    <row r="56" spans="1:10" x14ac:dyDescent="0.25">
      <c r="A56" s="26">
        <v>5038</v>
      </c>
      <c r="B56" s="27">
        <v>717500</v>
      </c>
      <c r="C56" s="28" t="s">
        <v>61</v>
      </c>
      <c r="D56" s="35">
        <f t="shared" si="1"/>
        <v>0</v>
      </c>
      <c r="E56" s="36"/>
      <c r="F56" s="36"/>
      <c r="G56" s="36"/>
      <c r="H56" s="36"/>
      <c r="I56" s="36"/>
      <c r="J56" s="37"/>
    </row>
    <row r="57" spans="1:10" x14ac:dyDescent="0.25">
      <c r="A57" s="26">
        <v>5039</v>
      </c>
      <c r="B57" s="27">
        <v>717600</v>
      </c>
      <c r="C57" s="28" t="s">
        <v>62</v>
      </c>
      <c r="D57" s="35">
        <f t="shared" si="1"/>
        <v>0</v>
      </c>
      <c r="E57" s="36"/>
      <c r="F57" s="36"/>
      <c r="G57" s="36"/>
      <c r="H57" s="36"/>
      <c r="I57" s="36"/>
      <c r="J57" s="37"/>
    </row>
    <row r="58" spans="1:10" ht="63.75" x14ac:dyDescent="0.25">
      <c r="A58" s="25">
        <v>5040</v>
      </c>
      <c r="B58" s="21">
        <v>719000</v>
      </c>
      <c r="C58" s="22" t="s">
        <v>63</v>
      </c>
      <c r="D58" s="23">
        <f t="shared" si="1"/>
        <v>0</v>
      </c>
      <c r="E58" s="23">
        <f t="shared" ref="E58:J58" si="11">SUM(E59:E64)</f>
        <v>0</v>
      </c>
      <c r="F58" s="23">
        <f t="shared" si="11"/>
        <v>0</v>
      </c>
      <c r="G58" s="23">
        <f t="shared" si="11"/>
        <v>0</v>
      </c>
      <c r="H58" s="23">
        <f t="shared" si="11"/>
        <v>0</v>
      </c>
      <c r="I58" s="23">
        <f t="shared" si="11"/>
        <v>0</v>
      </c>
      <c r="J58" s="24">
        <f t="shared" si="11"/>
        <v>0</v>
      </c>
    </row>
    <row r="59" spans="1:10" ht="25.5" x14ac:dyDescent="0.25">
      <c r="A59" s="26">
        <v>5041</v>
      </c>
      <c r="B59" s="27">
        <v>719100</v>
      </c>
      <c r="C59" s="28" t="s">
        <v>64</v>
      </c>
      <c r="D59" s="35">
        <f t="shared" si="1"/>
        <v>0</v>
      </c>
      <c r="E59" s="36"/>
      <c r="F59" s="36"/>
      <c r="G59" s="36"/>
      <c r="H59" s="36"/>
      <c r="I59" s="36"/>
      <c r="J59" s="37"/>
    </row>
    <row r="60" spans="1:10" ht="38.25" x14ac:dyDescent="0.25">
      <c r="A60" s="26">
        <v>5042</v>
      </c>
      <c r="B60" s="27">
        <v>719200</v>
      </c>
      <c r="C60" s="28" t="s">
        <v>65</v>
      </c>
      <c r="D60" s="35">
        <f t="shared" si="1"/>
        <v>0</v>
      </c>
      <c r="E60" s="36"/>
      <c r="F60" s="36"/>
      <c r="G60" s="36"/>
      <c r="H60" s="36"/>
      <c r="I60" s="36"/>
      <c r="J60" s="37"/>
    </row>
    <row r="61" spans="1:10" ht="38.25" x14ac:dyDescent="0.25">
      <c r="A61" s="26">
        <v>5043</v>
      </c>
      <c r="B61" s="27">
        <v>719300</v>
      </c>
      <c r="C61" s="28" t="s">
        <v>66</v>
      </c>
      <c r="D61" s="35">
        <f t="shared" si="1"/>
        <v>0</v>
      </c>
      <c r="E61" s="36"/>
      <c r="F61" s="36"/>
      <c r="G61" s="36"/>
      <c r="H61" s="36"/>
      <c r="I61" s="36"/>
      <c r="J61" s="37"/>
    </row>
    <row r="62" spans="1:10" x14ac:dyDescent="0.25">
      <c r="A62" s="26">
        <v>5044</v>
      </c>
      <c r="B62" s="27">
        <v>719400</v>
      </c>
      <c r="C62" s="28" t="s">
        <v>67</v>
      </c>
      <c r="D62" s="35">
        <f t="shared" si="1"/>
        <v>0</v>
      </c>
      <c r="E62" s="36"/>
      <c r="F62" s="36"/>
      <c r="G62" s="36"/>
      <c r="H62" s="36"/>
      <c r="I62" s="36"/>
      <c r="J62" s="37"/>
    </row>
    <row r="63" spans="1:10" ht="25.5" x14ac:dyDescent="0.25">
      <c r="A63" s="26">
        <v>5045</v>
      </c>
      <c r="B63" s="27">
        <v>719500</v>
      </c>
      <c r="C63" s="28" t="s">
        <v>68</v>
      </c>
      <c r="D63" s="35">
        <f t="shared" si="1"/>
        <v>0</v>
      </c>
      <c r="E63" s="36"/>
      <c r="F63" s="36"/>
      <c r="G63" s="36"/>
      <c r="H63" s="36"/>
      <c r="I63" s="36"/>
      <c r="J63" s="37"/>
    </row>
    <row r="64" spans="1:10" ht="25.5" x14ac:dyDescent="0.25">
      <c r="A64" s="26">
        <v>5046</v>
      </c>
      <c r="B64" s="27">
        <v>719600</v>
      </c>
      <c r="C64" s="28" t="s">
        <v>69</v>
      </c>
      <c r="D64" s="35">
        <f t="shared" si="1"/>
        <v>0</v>
      </c>
      <c r="E64" s="36"/>
      <c r="F64" s="36"/>
      <c r="G64" s="36"/>
      <c r="H64" s="36"/>
      <c r="I64" s="36"/>
      <c r="J64" s="37"/>
    </row>
    <row r="65" spans="1:10" ht="25.5" x14ac:dyDescent="0.25">
      <c r="A65" s="25">
        <v>5047</v>
      </c>
      <c r="B65" s="21">
        <v>720000</v>
      </c>
      <c r="C65" s="22" t="s">
        <v>70</v>
      </c>
      <c r="D65" s="23">
        <f t="shared" si="1"/>
        <v>0</v>
      </c>
      <c r="E65" s="23">
        <f t="shared" ref="E65:J65" si="12">E66+E71</f>
        <v>0</v>
      </c>
      <c r="F65" s="23">
        <f t="shared" si="12"/>
        <v>0</v>
      </c>
      <c r="G65" s="23">
        <f t="shared" si="12"/>
        <v>0</v>
      </c>
      <c r="H65" s="23">
        <f t="shared" si="12"/>
        <v>0</v>
      </c>
      <c r="I65" s="23">
        <f t="shared" si="12"/>
        <v>0</v>
      </c>
      <c r="J65" s="24">
        <f t="shared" si="12"/>
        <v>0</v>
      </c>
    </row>
    <row r="66" spans="1:10" ht="25.5" x14ac:dyDescent="0.25">
      <c r="A66" s="25">
        <v>5048</v>
      </c>
      <c r="B66" s="21">
        <v>721000</v>
      </c>
      <c r="C66" s="22" t="s">
        <v>71</v>
      </c>
      <c r="D66" s="23">
        <f t="shared" si="1"/>
        <v>0</v>
      </c>
      <c r="E66" s="23">
        <f t="shared" ref="E66:J66" si="13">SUM(E67:E70)</f>
        <v>0</v>
      </c>
      <c r="F66" s="23">
        <f t="shared" si="13"/>
        <v>0</v>
      </c>
      <c r="G66" s="23">
        <f t="shared" si="13"/>
        <v>0</v>
      </c>
      <c r="H66" s="23">
        <f t="shared" si="13"/>
        <v>0</v>
      </c>
      <c r="I66" s="23">
        <f t="shared" si="13"/>
        <v>0</v>
      </c>
      <c r="J66" s="24">
        <f t="shared" si="13"/>
        <v>0</v>
      </c>
    </row>
    <row r="67" spans="1:10" ht="25.5" x14ac:dyDescent="0.25">
      <c r="A67" s="26">
        <v>5049</v>
      </c>
      <c r="B67" s="27">
        <v>721100</v>
      </c>
      <c r="C67" s="28" t="s">
        <v>72</v>
      </c>
      <c r="D67" s="35">
        <f t="shared" si="1"/>
        <v>0</v>
      </c>
      <c r="E67" s="36"/>
      <c r="F67" s="36"/>
      <c r="G67" s="36"/>
      <c r="H67" s="36"/>
      <c r="I67" s="36"/>
      <c r="J67" s="37"/>
    </row>
    <row r="68" spans="1:10" ht="25.5" x14ac:dyDescent="0.25">
      <c r="A68" s="26">
        <v>5050</v>
      </c>
      <c r="B68" s="27">
        <v>721200</v>
      </c>
      <c r="C68" s="28" t="s">
        <v>73</v>
      </c>
      <c r="D68" s="35">
        <f t="shared" si="1"/>
        <v>0</v>
      </c>
      <c r="E68" s="36"/>
      <c r="F68" s="36"/>
      <c r="G68" s="36"/>
      <c r="H68" s="36"/>
      <c r="I68" s="36"/>
      <c r="J68" s="37"/>
    </row>
    <row r="69" spans="1:10" ht="38.25" x14ac:dyDescent="0.25">
      <c r="A69" s="26">
        <v>5051</v>
      </c>
      <c r="B69" s="27">
        <v>721300</v>
      </c>
      <c r="C69" s="28" t="s">
        <v>74</v>
      </c>
      <c r="D69" s="35">
        <f t="shared" si="1"/>
        <v>0</v>
      </c>
      <c r="E69" s="36"/>
      <c r="F69" s="36"/>
      <c r="G69" s="36"/>
      <c r="H69" s="36"/>
      <c r="I69" s="36"/>
      <c r="J69" s="37"/>
    </row>
    <row r="70" spans="1:10" ht="25.5" x14ac:dyDescent="0.25">
      <c r="A70" s="26">
        <v>5052</v>
      </c>
      <c r="B70" s="27">
        <v>721400</v>
      </c>
      <c r="C70" s="28" t="s">
        <v>75</v>
      </c>
      <c r="D70" s="35">
        <f t="shared" si="1"/>
        <v>0</v>
      </c>
      <c r="E70" s="36"/>
      <c r="F70" s="36"/>
      <c r="G70" s="36"/>
      <c r="H70" s="36"/>
      <c r="I70" s="36"/>
      <c r="J70" s="37"/>
    </row>
    <row r="71" spans="1:10" ht="25.5" x14ac:dyDescent="0.25">
      <c r="A71" s="25">
        <v>5053</v>
      </c>
      <c r="B71" s="21">
        <v>722000</v>
      </c>
      <c r="C71" s="22" t="s">
        <v>76</v>
      </c>
      <c r="D71" s="23">
        <f t="shared" si="1"/>
        <v>0</v>
      </c>
      <c r="E71" s="23">
        <f t="shared" ref="E71:J71" si="14">SUM(E72:E74)</f>
        <v>0</v>
      </c>
      <c r="F71" s="23">
        <f t="shared" si="14"/>
        <v>0</v>
      </c>
      <c r="G71" s="23">
        <f t="shared" si="14"/>
        <v>0</v>
      </c>
      <c r="H71" s="23">
        <f t="shared" si="14"/>
        <v>0</v>
      </c>
      <c r="I71" s="23">
        <f t="shared" si="14"/>
        <v>0</v>
      </c>
      <c r="J71" s="24">
        <f t="shared" si="14"/>
        <v>0</v>
      </c>
    </row>
    <row r="72" spans="1:10" ht="25.5" x14ac:dyDescent="0.25">
      <c r="A72" s="26">
        <v>5054</v>
      </c>
      <c r="B72" s="27">
        <v>722100</v>
      </c>
      <c r="C72" s="28" t="s">
        <v>77</v>
      </c>
      <c r="D72" s="35">
        <f t="shared" si="1"/>
        <v>0</v>
      </c>
      <c r="E72" s="36"/>
      <c r="F72" s="36"/>
      <c r="G72" s="36"/>
      <c r="H72" s="36"/>
      <c r="I72" s="36"/>
      <c r="J72" s="37"/>
    </row>
    <row r="73" spans="1:10" ht="25.5" x14ac:dyDescent="0.25">
      <c r="A73" s="26">
        <v>5055</v>
      </c>
      <c r="B73" s="27">
        <v>722200</v>
      </c>
      <c r="C73" s="28" t="s">
        <v>78</v>
      </c>
      <c r="D73" s="35">
        <f t="shared" si="1"/>
        <v>0</v>
      </c>
      <c r="E73" s="36"/>
      <c r="F73" s="36"/>
      <c r="G73" s="36"/>
      <c r="H73" s="36"/>
      <c r="I73" s="36"/>
      <c r="J73" s="37"/>
    </row>
    <row r="74" spans="1:10" x14ac:dyDescent="0.25">
      <c r="A74" s="26">
        <v>5056</v>
      </c>
      <c r="B74" s="27">
        <v>722300</v>
      </c>
      <c r="C74" s="28" t="s">
        <v>79</v>
      </c>
      <c r="D74" s="35">
        <f t="shared" si="1"/>
        <v>0</v>
      </c>
      <c r="E74" s="36"/>
      <c r="F74" s="36"/>
      <c r="G74" s="36"/>
      <c r="H74" s="36"/>
      <c r="I74" s="36"/>
      <c r="J74" s="37"/>
    </row>
    <row r="75" spans="1:10" x14ac:dyDescent="0.25">
      <c r="A75" s="111" t="s">
        <v>2</v>
      </c>
      <c r="B75" s="112" t="s">
        <v>3</v>
      </c>
      <c r="C75" s="113" t="s">
        <v>4</v>
      </c>
      <c r="D75" s="114" t="s">
        <v>5</v>
      </c>
      <c r="E75" s="114"/>
      <c r="F75" s="114"/>
      <c r="G75" s="114"/>
      <c r="H75" s="114"/>
      <c r="I75" s="114"/>
      <c r="J75" s="115"/>
    </row>
    <row r="76" spans="1:10" x14ac:dyDescent="0.25">
      <c r="A76" s="111"/>
      <c r="B76" s="112"/>
      <c r="C76" s="113"/>
      <c r="D76" s="113" t="s">
        <v>6</v>
      </c>
      <c r="E76" s="114" t="s">
        <v>7</v>
      </c>
      <c r="F76" s="114"/>
      <c r="G76" s="114"/>
      <c r="H76" s="114"/>
      <c r="I76" s="114" t="s">
        <v>8</v>
      </c>
      <c r="J76" s="115" t="s">
        <v>9</v>
      </c>
    </row>
    <row r="77" spans="1:10" ht="25.5" x14ac:dyDescent="0.25">
      <c r="A77" s="111"/>
      <c r="B77" s="112"/>
      <c r="C77" s="113"/>
      <c r="D77" s="113"/>
      <c r="E77" s="15" t="s">
        <v>10</v>
      </c>
      <c r="F77" s="15" t="s">
        <v>11</v>
      </c>
      <c r="G77" s="15" t="s">
        <v>12</v>
      </c>
      <c r="H77" s="15" t="s">
        <v>13</v>
      </c>
      <c r="I77" s="114"/>
      <c r="J77" s="115"/>
    </row>
    <row r="78" spans="1:10" x14ac:dyDescent="0.25">
      <c r="A78" s="32" t="s">
        <v>19</v>
      </c>
      <c r="B78" s="33" t="s">
        <v>20</v>
      </c>
      <c r="C78" s="33" t="s">
        <v>21</v>
      </c>
      <c r="D78" s="18">
        <v>4</v>
      </c>
      <c r="E78" s="18">
        <v>5</v>
      </c>
      <c r="F78" s="18">
        <v>6</v>
      </c>
      <c r="G78" s="18">
        <v>7</v>
      </c>
      <c r="H78" s="18">
        <v>8</v>
      </c>
      <c r="I78" s="18">
        <v>9</v>
      </c>
      <c r="J78" s="19">
        <v>10</v>
      </c>
    </row>
    <row r="79" spans="1:10" ht="25.5" x14ac:dyDescent="0.25">
      <c r="A79" s="25">
        <v>5057</v>
      </c>
      <c r="B79" s="21">
        <v>730000</v>
      </c>
      <c r="C79" s="22" t="s">
        <v>80</v>
      </c>
      <c r="D79" s="23">
        <f t="shared" ref="D79:D130" si="15">SUM(E79:J79)</f>
        <v>20000</v>
      </c>
      <c r="E79" s="23">
        <f t="shared" ref="E79:J79" si="16">E80+E83+E88</f>
        <v>0</v>
      </c>
      <c r="F79" s="23">
        <f t="shared" si="16"/>
        <v>0</v>
      </c>
      <c r="G79" s="23">
        <f t="shared" si="16"/>
        <v>20000</v>
      </c>
      <c r="H79" s="23">
        <f t="shared" si="16"/>
        <v>0</v>
      </c>
      <c r="I79" s="23">
        <f t="shared" si="16"/>
        <v>0</v>
      </c>
      <c r="J79" s="24">
        <f t="shared" si="16"/>
        <v>0</v>
      </c>
    </row>
    <row r="80" spans="1:10" ht="25.5" x14ac:dyDescent="0.25">
      <c r="A80" s="25">
        <v>5058</v>
      </c>
      <c r="B80" s="21">
        <v>731000</v>
      </c>
      <c r="C80" s="22" t="s">
        <v>81</v>
      </c>
      <c r="D80" s="23">
        <f t="shared" si="15"/>
        <v>0</v>
      </c>
      <c r="E80" s="23">
        <f t="shared" ref="E80:J80" si="17">E81+E82</f>
        <v>0</v>
      </c>
      <c r="F80" s="23">
        <f t="shared" si="17"/>
        <v>0</v>
      </c>
      <c r="G80" s="23">
        <f t="shared" si="17"/>
        <v>0</v>
      </c>
      <c r="H80" s="23">
        <f t="shared" si="17"/>
        <v>0</v>
      </c>
      <c r="I80" s="23">
        <f t="shared" si="17"/>
        <v>0</v>
      </c>
      <c r="J80" s="24">
        <f t="shared" si="17"/>
        <v>0</v>
      </c>
    </row>
    <row r="81" spans="1:10" x14ac:dyDescent="0.25">
      <c r="A81" s="26">
        <v>5059</v>
      </c>
      <c r="B81" s="27">
        <v>731100</v>
      </c>
      <c r="C81" s="28" t="s">
        <v>82</v>
      </c>
      <c r="D81" s="35">
        <f t="shared" si="15"/>
        <v>0</v>
      </c>
      <c r="E81" s="36"/>
      <c r="F81" s="36"/>
      <c r="G81" s="36"/>
      <c r="H81" s="36"/>
      <c r="I81" s="36"/>
      <c r="J81" s="37"/>
    </row>
    <row r="82" spans="1:10" ht="25.5" x14ac:dyDescent="0.25">
      <c r="A82" s="26">
        <v>5060</v>
      </c>
      <c r="B82" s="27">
        <v>731200</v>
      </c>
      <c r="C82" s="28" t="s">
        <v>83</v>
      </c>
      <c r="D82" s="35">
        <f t="shared" si="15"/>
        <v>0</v>
      </c>
      <c r="E82" s="36"/>
      <c r="F82" s="36"/>
      <c r="G82" s="36"/>
      <c r="H82" s="36"/>
      <c r="I82" s="36"/>
      <c r="J82" s="37"/>
    </row>
    <row r="83" spans="1:10" ht="38.25" x14ac:dyDescent="0.25">
      <c r="A83" s="25">
        <v>5061</v>
      </c>
      <c r="B83" s="21">
        <v>732000</v>
      </c>
      <c r="C83" s="22" t="s">
        <v>84</v>
      </c>
      <c r="D83" s="23">
        <f t="shared" si="15"/>
        <v>0</v>
      </c>
      <c r="E83" s="23">
        <f t="shared" ref="E83:J83" si="18">E84+E85+E86+E87</f>
        <v>0</v>
      </c>
      <c r="F83" s="23">
        <f t="shared" si="18"/>
        <v>0</v>
      </c>
      <c r="G83" s="23">
        <f t="shared" si="18"/>
        <v>0</v>
      </c>
      <c r="H83" s="23">
        <f t="shared" si="18"/>
        <v>0</v>
      </c>
      <c r="I83" s="23">
        <f t="shared" si="18"/>
        <v>0</v>
      </c>
      <c r="J83" s="24">
        <f t="shared" si="18"/>
        <v>0</v>
      </c>
    </row>
    <row r="84" spans="1:10" ht="25.5" x14ac:dyDescent="0.25">
      <c r="A84" s="26">
        <v>5062</v>
      </c>
      <c r="B84" s="27">
        <v>732100</v>
      </c>
      <c r="C84" s="28" t="s">
        <v>85</v>
      </c>
      <c r="D84" s="35">
        <f t="shared" si="15"/>
        <v>0</v>
      </c>
      <c r="E84" s="36"/>
      <c r="F84" s="36"/>
      <c r="G84" s="36"/>
      <c r="H84" s="36"/>
      <c r="I84" s="36"/>
      <c r="J84" s="37"/>
    </row>
    <row r="85" spans="1:10" ht="25.5" x14ac:dyDescent="0.25">
      <c r="A85" s="26">
        <v>5063</v>
      </c>
      <c r="B85" s="27">
        <v>732200</v>
      </c>
      <c r="C85" s="28" t="s">
        <v>86</v>
      </c>
      <c r="D85" s="35">
        <f t="shared" si="15"/>
        <v>0</v>
      </c>
      <c r="E85" s="36"/>
      <c r="F85" s="36"/>
      <c r="G85" s="36"/>
      <c r="H85" s="36"/>
      <c r="I85" s="36"/>
      <c r="J85" s="37"/>
    </row>
    <row r="86" spans="1:10" x14ac:dyDescent="0.25">
      <c r="A86" s="26">
        <v>5064</v>
      </c>
      <c r="B86" s="27">
        <v>732300</v>
      </c>
      <c r="C86" s="28" t="s">
        <v>87</v>
      </c>
      <c r="D86" s="35">
        <f t="shared" si="15"/>
        <v>0</v>
      </c>
      <c r="E86" s="36"/>
      <c r="F86" s="36"/>
      <c r="G86" s="36"/>
      <c r="H86" s="36"/>
      <c r="I86" s="36"/>
      <c r="J86" s="37"/>
    </row>
    <row r="87" spans="1:10" x14ac:dyDescent="0.25">
      <c r="A87" s="26">
        <v>5065</v>
      </c>
      <c r="B87" s="27">
        <v>732400</v>
      </c>
      <c r="C87" s="28" t="s">
        <v>88</v>
      </c>
      <c r="D87" s="35">
        <f t="shared" si="15"/>
        <v>0</v>
      </c>
      <c r="E87" s="36"/>
      <c r="F87" s="36"/>
      <c r="G87" s="36"/>
      <c r="H87" s="36"/>
      <c r="I87" s="36"/>
      <c r="J87" s="37"/>
    </row>
    <row r="88" spans="1:10" ht="25.5" x14ac:dyDescent="0.25">
      <c r="A88" s="25">
        <v>5066</v>
      </c>
      <c r="B88" s="21">
        <v>733000</v>
      </c>
      <c r="C88" s="22" t="s">
        <v>89</v>
      </c>
      <c r="D88" s="23">
        <f t="shared" si="15"/>
        <v>20000</v>
      </c>
      <c r="E88" s="23">
        <f t="shared" ref="E88:J88" si="19">E89+E90</f>
        <v>0</v>
      </c>
      <c r="F88" s="23">
        <f t="shared" si="19"/>
        <v>0</v>
      </c>
      <c r="G88" s="23">
        <f t="shared" si="19"/>
        <v>20000</v>
      </c>
      <c r="H88" s="23">
        <f t="shared" si="19"/>
        <v>0</v>
      </c>
      <c r="I88" s="23">
        <f t="shared" si="19"/>
        <v>0</v>
      </c>
      <c r="J88" s="24">
        <f t="shared" si="19"/>
        <v>0</v>
      </c>
    </row>
    <row r="89" spans="1:10" ht="25.5" x14ac:dyDescent="0.25">
      <c r="A89" s="26">
        <v>5067</v>
      </c>
      <c r="B89" s="27">
        <v>733100</v>
      </c>
      <c r="C89" s="28" t="s">
        <v>90</v>
      </c>
      <c r="D89" s="35">
        <f t="shared" si="15"/>
        <v>20000</v>
      </c>
      <c r="E89" s="36"/>
      <c r="F89" s="36"/>
      <c r="G89" s="36">
        <v>20000</v>
      </c>
      <c r="H89" s="36"/>
      <c r="I89" s="36"/>
      <c r="J89" s="37"/>
    </row>
    <row r="90" spans="1:10" ht="25.5" x14ac:dyDescent="0.25">
      <c r="A90" s="26">
        <v>5068</v>
      </c>
      <c r="B90" s="27">
        <v>733200</v>
      </c>
      <c r="C90" s="28" t="s">
        <v>91</v>
      </c>
      <c r="D90" s="35">
        <f t="shared" si="15"/>
        <v>0</v>
      </c>
      <c r="E90" s="36"/>
      <c r="F90" s="36"/>
      <c r="G90" s="36"/>
      <c r="H90" s="36"/>
      <c r="I90" s="36"/>
      <c r="J90" s="37"/>
    </row>
    <row r="91" spans="1:10" ht="25.5" x14ac:dyDescent="0.25">
      <c r="A91" s="25">
        <v>5069</v>
      </c>
      <c r="B91" s="21">
        <v>740000</v>
      </c>
      <c r="C91" s="22" t="s">
        <v>92</v>
      </c>
      <c r="D91" s="23">
        <f t="shared" si="15"/>
        <v>38662</v>
      </c>
      <c r="E91" s="23">
        <f t="shared" ref="E91:J91" si="20">E92+E99+E104+E115+E118</f>
        <v>0</v>
      </c>
      <c r="F91" s="23">
        <f t="shared" si="20"/>
        <v>0</v>
      </c>
      <c r="G91" s="23">
        <f t="shared" si="20"/>
        <v>0</v>
      </c>
      <c r="H91" s="23">
        <f t="shared" si="20"/>
        <v>0</v>
      </c>
      <c r="I91" s="23">
        <f t="shared" si="20"/>
        <v>5250</v>
      </c>
      <c r="J91" s="24">
        <f t="shared" si="20"/>
        <v>33412</v>
      </c>
    </row>
    <row r="92" spans="1:10" ht="25.5" x14ac:dyDescent="0.25">
      <c r="A92" s="25">
        <v>5070</v>
      </c>
      <c r="B92" s="21">
        <v>741000</v>
      </c>
      <c r="C92" s="22" t="s">
        <v>93</v>
      </c>
      <c r="D92" s="23">
        <f t="shared" si="15"/>
        <v>700</v>
      </c>
      <c r="E92" s="23">
        <f t="shared" ref="E92:J92" si="21">SUM(E93:E98)</f>
        <v>0</v>
      </c>
      <c r="F92" s="23">
        <f t="shared" si="21"/>
        <v>0</v>
      </c>
      <c r="G92" s="23">
        <f t="shared" si="21"/>
        <v>0</v>
      </c>
      <c r="H92" s="23">
        <f t="shared" si="21"/>
        <v>0</v>
      </c>
      <c r="I92" s="23">
        <f t="shared" si="21"/>
        <v>0</v>
      </c>
      <c r="J92" s="24">
        <f t="shared" si="21"/>
        <v>700</v>
      </c>
    </row>
    <row r="93" spans="1:10" x14ac:dyDescent="0.25">
      <c r="A93" s="26">
        <v>5071</v>
      </c>
      <c r="B93" s="27">
        <v>741100</v>
      </c>
      <c r="C93" s="28" t="s">
        <v>94</v>
      </c>
      <c r="D93" s="35">
        <f t="shared" si="15"/>
        <v>0</v>
      </c>
      <c r="E93" s="36"/>
      <c r="F93" s="36"/>
      <c r="G93" s="36"/>
      <c r="H93" s="36"/>
      <c r="I93" s="36"/>
      <c r="J93" s="37"/>
    </row>
    <row r="94" spans="1:10" x14ac:dyDescent="0.25">
      <c r="A94" s="26">
        <v>5072</v>
      </c>
      <c r="B94" s="27">
        <v>741200</v>
      </c>
      <c r="C94" s="28" t="s">
        <v>95</v>
      </c>
      <c r="D94" s="35">
        <f t="shared" si="15"/>
        <v>0</v>
      </c>
      <c r="E94" s="36"/>
      <c r="F94" s="36"/>
      <c r="G94" s="36"/>
      <c r="H94" s="36"/>
      <c r="I94" s="36"/>
      <c r="J94" s="37"/>
    </row>
    <row r="95" spans="1:10" ht="25.5" x14ac:dyDescent="0.25">
      <c r="A95" s="26">
        <v>5073</v>
      </c>
      <c r="B95" s="27">
        <v>741300</v>
      </c>
      <c r="C95" s="28" t="s">
        <v>96</v>
      </c>
      <c r="D95" s="35">
        <f t="shared" si="15"/>
        <v>0</v>
      </c>
      <c r="E95" s="36"/>
      <c r="F95" s="36"/>
      <c r="G95" s="36"/>
      <c r="H95" s="36"/>
      <c r="I95" s="36"/>
      <c r="J95" s="37"/>
    </row>
    <row r="96" spans="1:10" ht="25.5" x14ac:dyDescent="0.25">
      <c r="A96" s="26">
        <v>5074</v>
      </c>
      <c r="B96" s="27">
        <v>741400</v>
      </c>
      <c r="C96" s="28" t="s">
        <v>97</v>
      </c>
      <c r="D96" s="35">
        <f t="shared" si="15"/>
        <v>700</v>
      </c>
      <c r="E96" s="40"/>
      <c r="F96" s="40"/>
      <c r="G96" s="40"/>
      <c r="H96" s="40"/>
      <c r="I96" s="40"/>
      <c r="J96" s="41">
        <v>700</v>
      </c>
    </row>
    <row r="97" spans="1:10" x14ac:dyDescent="0.25">
      <c r="A97" s="26">
        <v>5075</v>
      </c>
      <c r="B97" s="27">
        <v>741500</v>
      </c>
      <c r="C97" s="28" t="s">
        <v>98</v>
      </c>
      <c r="D97" s="35">
        <f t="shared" si="15"/>
        <v>0</v>
      </c>
      <c r="E97" s="36"/>
      <c r="F97" s="36"/>
      <c r="G97" s="36"/>
      <c r="H97" s="36"/>
      <c r="I97" s="36"/>
      <c r="J97" s="37"/>
    </row>
    <row r="98" spans="1:10" ht="25.5" x14ac:dyDescent="0.25">
      <c r="A98" s="26">
        <v>5076</v>
      </c>
      <c r="B98" s="27">
        <v>741600</v>
      </c>
      <c r="C98" s="28" t="s">
        <v>99</v>
      </c>
      <c r="D98" s="35">
        <f t="shared" si="15"/>
        <v>0</v>
      </c>
      <c r="E98" s="36"/>
      <c r="F98" s="36"/>
      <c r="G98" s="36"/>
      <c r="H98" s="36"/>
      <c r="I98" s="36"/>
      <c r="J98" s="37"/>
    </row>
    <row r="99" spans="1:10" ht="25.5" x14ac:dyDescent="0.25">
      <c r="A99" s="25">
        <v>5077</v>
      </c>
      <c r="B99" s="21">
        <v>742000</v>
      </c>
      <c r="C99" s="22" t="s">
        <v>100</v>
      </c>
      <c r="D99" s="23">
        <f t="shared" si="15"/>
        <v>32347</v>
      </c>
      <c r="E99" s="23">
        <f t="shared" ref="E99:J99" si="22">SUM(E100:E103)</f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  <c r="J99" s="24">
        <f t="shared" si="22"/>
        <v>32347</v>
      </c>
    </row>
    <row r="100" spans="1:10" ht="38.25" x14ac:dyDescent="0.25">
      <c r="A100" s="26">
        <v>5078</v>
      </c>
      <c r="B100" s="27">
        <v>742100</v>
      </c>
      <c r="C100" s="28" t="s">
        <v>101</v>
      </c>
      <c r="D100" s="35">
        <f t="shared" si="15"/>
        <v>0</v>
      </c>
      <c r="E100" s="36"/>
      <c r="F100" s="36"/>
      <c r="G100" s="36"/>
      <c r="H100" s="36"/>
      <c r="I100" s="36"/>
      <c r="J100" s="37"/>
    </row>
    <row r="101" spans="1:10" x14ac:dyDescent="0.25">
      <c r="A101" s="26">
        <v>5079</v>
      </c>
      <c r="B101" s="27">
        <v>742200</v>
      </c>
      <c r="C101" s="28" t="s">
        <v>102</v>
      </c>
      <c r="D101" s="35">
        <f t="shared" si="15"/>
        <v>0</v>
      </c>
      <c r="E101" s="36"/>
      <c r="F101" s="36"/>
      <c r="G101" s="36"/>
      <c r="H101" s="36"/>
      <c r="I101" s="36"/>
      <c r="J101" s="37"/>
    </row>
    <row r="102" spans="1:10" ht="25.5" x14ac:dyDescent="0.25">
      <c r="A102" s="26">
        <v>5080</v>
      </c>
      <c r="B102" s="27">
        <v>742300</v>
      </c>
      <c r="C102" s="28" t="s">
        <v>103</v>
      </c>
      <c r="D102" s="35">
        <f t="shared" si="15"/>
        <v>32347</v>
      </c>
      <c r="E102" s="36"/>
      <c r="F102" s="36"/>
      <c r="G102" s="36"/>
      <c r="H102" s="36"/>
      <c r="I102" s="36"/>
      <c r="J102" s="37">
        <f>29955-370+1300+1462</f>
        <v>32347</v>
      </c>
    </row>
    <row r="103" spans="1:10" x14ac:dyDescent="0.25">
      <c r="A103" s="26">
        <v>5081</v>
      </c>
      <c r="B103" s="27">
        <v>742400</v>
      </c>
      <c r="C103" s="28" t="s">
        <v>104</v>
      </c>
      <c r="D103" s="35">
        <f t="shared" si="15"/>
        <v>0</v>
      </c>
      <c r="E103" s="36"/>
      <c r="F103" s="36"/>
      <c r="G103" s="36"/>
      <c r="H103" s="36"/>
      <c r="I103" s="36"/>
      <c r="J103" s="37"/>
    </row>
    <row r="104" spans="1:10" ht="38.25" x14ac:dyDescent="0.25">
      <c r="A104" s="25">
        <v>5082</v>
      </c>
      <c r="B104" s="21">
        <v>743000</v>
      </c>
      <c r="C104" s="22" t="s">
        <v>105</v>
      </c>
      <c r="D104" s="23">
        <f t="shared" si="15"/>
        <v>0</v>
      </c>
      <c r="E104" s="23">
        <f t="shared" ref="E104:J104" si="23">SUM(E109:E114)</f>
        <v>0</v>
      </c>
      <c r="F104" s="23">
        <f t="shared" si="23"/>
        <v>0</v>
      </c>
      <c r="G104" s="23">
        <f t="shared" si="23"/>
        <v>0</v>
      </c>
      <c r="H104" s="23">
        <f t="shared" si="23"/>
        <v>0</v>
      </c>
      <c r="I104" s="23">
        <f t="shared" si="23"/>
        <v>0</v>
      </c>
      <c r="J104" s="24">
        <f t="shared" si="23"/>
        <v>0</v>
      </c>
    </row>
    <row r="105" spans="1:10" x14ac:dyDescent="0.25">
      <c r="A105" s="111" t="s">
        <v>2</v>
      </c>
      <c r="B105" s="112" t="s">
        <v>3</v>
      </c>
      <c r="C105" s="113" t="s">
        <v>4</v>
      </c>
      <c r="D105" s="114" t="s">
        <v>5</v>
      </c>
      <c r="E105" s="114"/>
      <c r="F105" s="114"/>
      <c r="G105" s="114"/>
      <c r="H105" s="114"/>
      <c r="I105" s="114"/>
      <c r="J105" s="115"/>
    </row>
    <row r="106" spans="1:10" x14ac:dyDescent="0.25">
      <c r="A106" s="111"/>
      <c r="B106" s="112"/>
      <c r="C106" s="113"/>
      <c r="D106" s="113" t="s">
        <v>6</v>
      </c>
      <c r="E106" s="114" t="s">
        <v>7</v>
      </c>
      <c r="F106" s="114"/>
      <c r="G106" s="114"/>
      <c r="H106" s="114"/>
      <c r="I106" s="114" t="s">
        <v>8</v>
      </c>
      <c r="J106" s="115" t="s">
        <v>9</v>
      </c>
    </row>
    <row r="107" spans="1:10" ht="25.5" x14ac:dyDescent="0.25">
      <c r="A107" s="111"/>
      <c r="B107" s="112"/>
      <c r="C107" s="113"/>
      <c r="D107" s="113"/>
      <c r="E107" s="15" t="s">
        <v>10</v>
      </c>
      <c r="F107" s="15" t="s">
        <v>11</v>
      </c>
      <c r="G107" s="15" t="s">
        <v>12</v>
      </c>
      <c r="H107" s="15" t="s">
        <v>13</v>
      </c>
      <c r="I107" s="114"/>
      <c r="J107" s="115"/>
    </row>
    <row r="108" spans="1:10" x14ac:dyDescent="0.25">
      <c r="A108" s="32" t="s">
        <v>19</v>
      </c>
      <c r="B108" s="33" t="s">
        <v>20</v>
      </c>
      <c r="C108" s="33" t="s">
        <v>21</v>
      </c>
      <c r="D108" s="18">
        <v>4</v>
      </c>
      <c r="E108" s="18">
        <v>5</v>
      </c>
      <c r="F108" s="18">
        <v>6</v>
      </c>
      <c r="G108" s="18">
        <v>7</v>
      </c>
      <c r="H108" s="18">
        <v>8</v>
      </c>
      <c r="I108" s="18">
        <v>9</v>
      </c>
      <c r="J108" s="19">
        <v>10</v>
      </c>
    </row>
    <row r="109" spans="1:10" ht="25.5" x14ac:dyDescent="0.25">
      <c r="A109" s="26">
        <v>5083</v>
      </c>
      <c r="B109" s="27">
        <v>743100</v>
      </c>
      <c r="C109" s="28" t="s">
        <v>106</v>
      </c>
      <c r="D109" s="35">
        <f t="shared" si="15"/>
        <v>0</v>
      </c>
      <c r="E109" s="36"/>
      <c r="F109" s="36"/>
      <c r="G109" s="36"/>
      <c r="H109" s="36"/>
      <c r="I109" s="36"/>
      <c r="J109" s="37"/>
    </row>
    <row r="110" spans="1:10" ht="25.5" x14ac:dyDescent="0.25">
      <c r="A110" s="26">
        <v>5084</v>
      </c>
      <c r="B110" s="27">
        <v>743200</v>
      </c>
      <c r="C110" s="28" t="s">
        <v>107</v>
      </c>
      <c r="D110" s="35">
        <f t="shared" si="15"/>
        <v>0</v>
      </c>
      <c r="E110" s="36"/>
      <c r="F110" s="36"/>
      <c r="G110" s="36"/>
      <c r="H110" s="36"/>
      <c r="I110" s="36"/>
      <c r="J110" s="37"/>
    </row>
    <row r="111" spans="1:10" ht="25.5" x14ac:dyDescent="0.25">
      <c r="A111" s="26">
        <v>5085</v>
      </c>
      <c r="B111" s="27">
        <v>743300</v>
      </c>
      <c r="C111" s="28" t="s">
        <v>108</v>
      </c>
      <c r="D111" s="35">
        <f t="shared" si="15"/>
        <v>0</v>
      </c>
      <c r="E111" s="36"/>
      <c r="F111" s="36"/>
      <c r="G111" s="36"/>
      <c r="H111" s="36"/>
      <c r="I111" s="36"/>
      <c r="J111" s="37"/>
    </row>
    <row r="112" spans="1:10" x14ac:dyDescent="0.25">
      <c r="A112" s="26">
        <v>5086</v>
      </c>
      <c r="B112" s="27">
        <v>743400</v>
      </c>
      <c r="C112" s="28" t="s">
        <v>109</v>
      </c>
      <c r="D112" s="35">
        <f t="shared" si="15"/>
        <v>0</v>
      </c>
      <c r="E112" s="36"/>
      <c r="F112" s="36"/>
      <c r="G112" s="36"/>
      <c r="H112" s="36"/>
      <c r="I112" s="36"/>
      <c r="J112" s="37"/>
    </row>
    <row r="113" spans="1:10" x14ac:dyDescent="0.25">
      <c r="A113" s="26">
        <v>5087</v>
      </c>
      <c r="B113" s="27">
        <v>743500</v>
      </c>
      <c r="C113" s="28" t="s">
        <v>110</v>
      </c>
      <c r="D113" s="35">
        <f t="shared" si="15"/>
        <v>0</v>
      </c>
      <c r="E113" s="36"/>
      <c r="F113" s="36"/>
      <c r="G113" s="36"/>
      <c r="H113" s="36"/>
      <c r="I113" s="36"/>
      <c r="J113" s="37"/>
    </row>
    <row r="114" spans="1:10" ht="25.5" x14ac:dyDescent="0.25">
      <c r="A114" s="26">
        <v>5088</v>
      </c>
      <c r="B114" s="27">
        <v>743900</v>
      </c>
      <c r="C114" s="28" t="s">
        <v>111</v>
      </c>
      <c r="D114" s="35">
        <f t="shared" si="15"/>
        <v>0</v>
      </c>
      <c r="E114" s="36"/>
      <c r="F114" s="36"/>
      <c r="G114" s="36"/>
      <c r="H114" s="36"/>
      <c r="I114" s="36"/>
      <c r="J114" s="37"/>
    </row>
    <row r="115" spans="1:10" ht="38.25" x14ac:dyDescent="0.25">
      <c r="A115" s="25">
        <v>5089</v>
      </c>
      <c r="B115" s="21">
        <v>744000</v>
      </c>
      <c r="C115" s="22" t="s">
        <v>112</v>
      </c>
      <c r="D115" s="23">
        <f t="shared" si="15"/>
        <v>5250</v>
      </c>
      <c r="E115" s="23">
        <f t="shared" ref="E115:J115" si="24">E116+E117</f>
        <v>0</v>
      </c>
      <c r="F115" s="23">
        <f t="shared" si="24"/>
        <v>0</v>
      </c>
      <c r="G115" s="23">
        <f t="shared" si="24"/>
        <v>0</v>
      </c>
      <c r="H115" s="23">
        <f t="shared" si="24"/>
        <v>0</v>
      </c>
      <c r="I115" s="23">
        <f t="shared" si="24"/>
        <v>5250</v>
      </c>
      <c r="J115" s="24">
        <f t="shared" si="24"/>
        <v>0</v>
      </c>
    </row>
    <row r="116" spans="1:10" ht="25.5" x14ac:dyDescent="0.25">
      <c r="A116" s="26">
        <v>5090</v>
      </c>
      <c r="B116" s="27">
        <v>744100</v>
      </c>
      <c r="C116" s="28" t="s">
        <v>113</v>
      </c>
      <c r="D116" s="35">
        <f t="shared" si="15"/>
        <v>5250</v>
      </c>
      <c r="E116" s="36"/>
      <c r="F116" s="36"/>
      <c r="G116" s="36"/>
      <c r="H116" s="36"/>
      <c r="I116" s="36">
        <v>5250</v>
      </c>
      <c r="J116" s="37"/>
    </row>
    <row r="117" spans="1:10" ht="25.5" x14ac:dyDescent="0.25">
      <c r="A117" s="26">
        <v>5091</v>
      </c>
      <c r="B117" s="27">
        <v>744200</v>
      </c>
      <c r="C117" s="28" t="s">
        <v>114</v>
      </c>
      <c r="D117" s="35">
        <f t="shared" si="15"/>
        <v>0</v>
      </c>
      <c r="E117" s="36"/>
      <c r="F117" s="36"/>
      <c r="G117" s="36"/>
      <c r="H117" s="36"/>
      <c r="I117" s="36"/>
      <c r="J117" s="37"/>
    </row>
    <row r="118" spans="1:10" ht="25.5" x14ac:dyDescent="0.25">
      <c r="A118" s="25">
        <v>5092</v>
      </c>
      <c r="B118" s="21">
        <v>745000</v>
      </c>
      <c r="C118" s="22" t="s">
        <v>115</v>
      </c>
      <c r="D118" s="23">
        <f t="shared" si="15"/>
        <v>365</v>
      </c>
      <c r="E118" s="23">
        <f t="shared" ref="E118:J118" si="25">E119</f>
        <v>0</v>
      </c>
      <c r="F118" s="23">
        <f t="shared" si="25"/>
        <v>0</v>
      </c>
      <c r="G118" s="23">
        <f t="shared" si="25"/>
        <v>0</v>
      </c>
      <c r="H118" s="23">
        <f t="shared" si="25"/>
        <v>0</v>
      </c>
      <c r="I118" s="23">
        <f t="shared" si="25"/>
        <v>0</v>
      </c>
      <c r="J118" s="24">
        <f t="shared" si="25"/>
        <v>365</v>
      </c>
    </row>
    <row r="119" spans="1:10" x14ac:dyDescent="0.25">
      <c r="A119" s="26">
        <v>5093</v>
      </c>
      <c r="B119" s="27">
        <v>745100</v>
      </c>
      <c r="C119" s="28" t="s">
        <v>116</v>
      </c>
      <c r="D119" s="35">
        <f t="shared" si="15"/>
        <v>365</v>
      </c>
      <c r="E119" s="36"/>
      <c r="F119" s="36"/>
      <c r="G119" s="36"/>
      <c r="H119" s="36"/>
      <c r="I119" s="36"/>
      <c r="J119" s="37">
        <v>365</v>
      </c>
    </row>
    <row r="120" spans="1:10" ht="38.25" x14ac:dyDescent="0.25">
      <c r="A120" s="25">
        <v>5094</v>
      </c>
      <c r="B120" s="21">
        <v>770000</v>
      </c>
      <c r="C120" s="22" t="s">
        <v>117</v>
      </c>
      <c r="D120" s="23">
        <f t="shared" si="15"/>
        <v>0</v>
      </c>
      <c r="E120" s="23">
        <f t="shared" ref="E120:J120" si="26">E121+E123</f>
        <v>0</v>
      </c>
      <c r="F120" s="23">
        <f t="shared" si="26"/>
        <v>0</v>
      </c>
      <c r="G120" s="23">
        <f t="shared" si="26"/>
        <v>0</v>
      </c>
      <c r="H120" s="23">
        <f t="shared" si="26"/>
        <v>0</v>
      </c>
      <c r="I120" s="23">
        <f t="shared" si="26"/>
        <v>0</v>
      </c>
      <c r="J120" s="24">
        <f t="shared" si="26"/>
        <v>0</v>
      </c>
    </row>
    <row r="121" spans="1:10" ht="25.5" x14ac:dyDescent="0.25">
      <c r="A121" s="25">
        <v>5095</v>
      </c>
      <c r="B121" s="21">
        <v>771000</v>
      </c>
      <c r="C121" s="22" t="s">
        <v>118</v>
      </c>
      <c r="D121" s="23">
        <f t="shared" si="15"/>
        <v>0</v>
      </c>
      <c r="E121" s="23">
        <f t="shared" ref="E121:J121" si="27">E122</f>
        <v>0</v>
      </c>
      <c r="F121" s="23">
        <f t="shared" si="27"/>
        <v>0</v>
      </c>
      <c r="G121" s="23">
        <f t="shared" si="27"/>
        <v>0</v>
      </c>
      <c r="H121" s="23">
        <f t="shared" si="27"/>
        <v>0</v>
      </c>
      <c r="I121" s="23">
        <f t="shared" si="27"/>
        <v>0</v>
      </c>
      <c r="J121" s="24">
        <f t="shared" si="27"/>
        <v>0</v>
      </c>
    </row>
    <row r="122" spans="1:10" ht="25.5" x14ac:dyDescent="0.25">
      <c r="A122" s="26">
        <v>5096</v>
      </c>
      <c r="B122" s="27">
        <v>771100</v>
      </c>
      <c r="C122" s="28" t="s">
        <v>119</v>
      </c>
      <c r="D122" s="35">
        <f t="shared" si="15"/>
        <v>0</v>
      </c>
      <c r="E122" s="36"/>
      <c r="F122" s="36"/>
      <c r="G122" s="36"/>
      <c r="H122" s="36"/>
      <c r="I122" s="36"/>
      <c r="J122" s="37"/>
    </row>
    <row r="123" spans="1:10" ht="38.25" x14ac:dyDescent="0.25">
      <c r="A123" s="25">
        <v>5097</v>
      </c>
      <c r="B123" s="21">
        <v>772000</v>
      </c>
      <c r="C123" s="22" t="s">
        <v>120</v>
      </c>
      <c r="D123" s="23">
        <f t="shared" si="15"/>
        <v>0</v>
      </c>
      <c r="E123" s="23">
        <f t="shared" ref="E123:J123" si="28">E124</f>
        <v>0</v>
      </c>
      <c r="F123" s="23">
        <f t="shared" si="28"/>
        <v>0</v>
      </c>
      <c r="G123" s="23">
        <f t="shared" si="28"/>
        <v>0</v>
      </c>
      <c r="H123" s="23">
        <f t="shared" si="28"/>
        <v>0</v>
      </c>
      <c r="I123" s="23">
        <f t="shared" si="28"/>
        <v>0</v>
      </c>
      <c r="J123" s="24">
        <f t="shared" si="28"/>
        <v>0</v>
      </c>
    </row>
    <row r="124" spans="1:10" ht="25.5" x14ac:dyDescent="0.25">
      <c r="A124" s="26">
        <v>5098</v>
      </c>
      <c r="B124" s="27">
        <v>772100</v>
      </c>
      <c r="C124" s="28" t="s">
        <v>121</v>
      </c>
      <c r="D124" s="35">
        <f t="shared" si="15"/>
        <v>0</v>
      </c>
      <c r="E124" s="36"/>
      <c r="F124" s="36"/>
      <c r="G124" s="36"/>
      <c r="H124" s="36"/>
      <c r="I124" s="36"/>
      <c r="J124" s="37"/>
    </row>
    <row r="125" spans="1:10" ht="38.25" x14ac:dyDescent="0.25">
      <c r="A125" s="25">
        <v>5099</v>
      </c>
      <c r="B125" s="21">
        <v>780000</v>
      </c>
      <c r="C125" s="22" t="s">
        <v>122</v>
      </c>
      <c r="D125" s="23">
        <f t="shared" si="15"/>
        <v>417249</v>
      </c>
      <c r="E125" s="23">
        <f t="shared" ref="E125:J125" si="29">E126</f>
        <v>0</v>
      </c>
      <c r="F125" s="23">
        <f t="shared" si="29"/>
        <v>0</v>
      </c>
      <c r="G125" s="23">
        <f t="shared" si="29"/>
        <v>0</v>
      </c>
      <c r="H125" s="23">
        <f t="shared" si="29"/>
        <v>417249</v>
      </c>
      <c r="I125" s="23">
        <f t="shared" si="29"/>
        <v>0</v>
      </c>
      <c r="J125" s="24">
        <f t="shared" si="29"/>
        <v>0</v>
      </c>
    </row>
    <row r="126" spans="1:10" ht="38.25" x14ac:dyDescent="0.25">
      <c r="A126" s="25">
        <v>5100</v>
      </c>
      <c r="B126" s="21">
        <v>781000</v>
      </c>
      <c r="C126" s="22" t="s">
        <v>123</v>
      </c>
      <c r="D126" s="23">
        <f t="shared" si="15"/>
        <v>417249</v>
      </c>
      <c r="E126" s="23">
        <f t="shared" ref="E126:J126" si="30">E127+E128</f>
        <v>0</v>
      </c>
      <c r="F126" s="23">
        <f t="shared" si="30"/>
        <v>0</v>
      </c>
      <c r="G126" s="23">
        <f t="shared" si="30"/>
        <v>0</v>
      </c>
      <c r="H126" s="23">
        <f t="shared" si="30"/>
        <v>417249</v>
      </c>
      <c r="I126" s="23">
        <f t="shared" si="30"/>
        <v>0</v>
      </c>
      <c r="J126" s="24">
        <f t="shared" si="30"/>
        <v>0</v>
      </c>
    </row>
    <row r="127" spans="1:10" ht="25.5" x14ac:dyDescent="0.25">
      <c r="A127" s="26">
        <v>5101</v>
      </c>
      <c r="B127" s="27">
        <v>781100</v>
      </c>
      <c r="C127" s="28" t="s">
        <v>124</v>
      </c>
      <c r="D127" s="35">
        <f t="shared" si="15"/>
        <v>417249</v>
      </c>
      <c r="E127" s="36"/>
      <c r="F127" s="36"/>
      <c r="G127" s="36"/>
      <c r="H127" s="36">
        <f>379429+5820+32000</f>
        <v>417249</v>
      </c>
      <c r="I127" s="36"/>
      <c r="J127" s="37"/>
    </row>
    <row r="128" spans="1:10" ht="25.5" x14ac:dyDescent="0.25">
      <c r="A128" s="26">
        <v>5102</v>
      </c>
      <c r="B128" s="27">
        <v>781300</v>
      </c>
      <c r="C128" s="28" t="s">
        <v>125</v>
      </c>
      <c r="D128" s="35">
        <f t="shared" si="15"/>
        <v>0</v>
      </c>
      <c r="E128" s="36"/>
      <c r="F128" s="36"/>
      <c r="G128" s="36"/>
      <c r="H128" s="36"/>
      <c r="I128" s="36"/>
      <c r="J128" s="37"/>
    </row>
    <row r="129" spans="1:10" x14ac:dyDescent="0.25">
      <c r="A129" s="25">
        <v>5103</v>
      </c>
      <c r="B129" s="21">
        <v>790000</v>
      </c>
      <c r="C129" s="22" t="s">
        <v>126</v>
      </c>
      <c r="D129" s="23">
        <f t="shared" si="15"/>
        <v>18000</v>
      </c>
      <c r="E129" s="23">
        <f t="shared" ref="E129:J129" si="31">E130</f>
        <v>7000</v>
      </c>
      <c r="F129" s="23">
        <f t="shared" si="31"/>
        <v>11000</v>
      </c>
      <c r="G129" s="23">
        <f t="shared" si="31"/>
        <v>0</v>
      </c>
      <c r="H129" s="23">
        <f t="shared" si="31"/>
        <v>0</v>
      </c>
      <c r="I129" s="23">
        <f t="shared" si="31"/>
        <v>0</v>
      </c>
      <c r="J129" s="24">
        <f t="shared" si="31"/>
        <v>0</v>
      </c>
    </row>
    <row r="130" spans="1:10" x14ac:dyDescent="0.25">
      <c r="A130" s="25">
        <v>5104</v>
      </c>
      <c r="B130" s="21">
        <v>791000</v>
      </c>
      <c r="C130" s="22" t="s">
        <v>127</v>
      </c>
      <c r="D130" s="23">
        <f t="shared" si="15"/>
        <v>18000</v>
      </c>
      <c r="E130" s="23">
        <f t="shared" ref="E130:J130" si="32">E135</f>
        <v>7000</v>
      </c>
      <c r="F130" s="23">
        <f t="shared" si="32"/>
        <v>11000</v>
      </c>
      <c r="G130" s="23">
        <f t="shared" si="32"/>
        <v>0</v>
      </c>
      <c r="H130" s="23">
        <f t="shared" si="32"/>
        <v>0</v>
      </c>
      <c r="I130" s="23">
        <f t="shared" si="32"/>
        <v>0</v>
      </c>
      <c r="J130" s="24">
        <f t="shared" si="32"/>
        <v>0</v>
      </c>
    </row>
    <row r="131" spans="1:10" x14ac:dyDescent="0.25">
      <c r="A131" s="111" t="s">
        <v>2</v>
      </c>
      <c r="B131" s="112" t="s">
        <v>3</v>
      </c>
      <c r="C131" s="113" t="s">
        <v>4</v>
      </c>
      <c r="D131" s="114" t="s">
        <v>5</v>
      </c>
      <c r="E131" s="114"/>
      <c r="F131" s="114"/>
      <c r="G131" s="114"/>
      <c r="H131" s="114"/>
      <c r="I131" s="114"/>
      <c r="J131" s="115"/>
    </row>
    <row r="132" spans="1:10" x14ac:dyDescent="0.25">
      <c r="A132" s="111"/>
      <c r="B132" s="112"/>
      <c r="C132" s="113"/>
      <c r="D132" s="113" t="s">
        <v>6</v>
      </c>
      <c r="E132" s="114" t="s">
        <v>7</v>
      </c>
      <c r="F132" s="114"/>
      <c r="G132" s="114"/>
      <c r="H132" s="114"/>
      <c r="I132" s="114" t="s">
        <v>8</v>
      </c>
      <c r="J132" s="115" t="s">
        <v>9</v>
      </c>
    </row>
    <row r="133" spans="1:10" ht="25.5" x14ac:dyDescent="0.25">
      <c r="A133" s="111"/>
      <c r="B133" s="112"/>
      <c r="C133" s="113"/>
      <c r="D133" s="113"/>
      <c r="E133" s="15" t="s">
        <v>10</v>
      </c>
      <c r="F133" s="15" t="s">
        <v>11</v>
      </c>
      <c r="G133" s="15" t="s">
        <v>12</v>
      </c>
      <c r="H133" s="15" t="s">
        <v>13</v>
      </c>
      <c r="I133" s="114"/>
      <c r="J133" s="115"/>
    </row>
    <row r="134" spans="1:10" x14ac:dyDescent="0.25">
      <c r="A134" s="32" t="s">
        <v>19</v>
      </c>
      <c r="B134" s="33" t="s">
        <v>20</v>
      </c>
      <c r="C134" s="33" t="s">
        <v>21</v>
      </c>
      <c r="D134" s="18">
        <v>4</v>
      </c>
      <c r="E134" s="18">
        <v>5</v>
      </c>
      <c r="F134" s="18">
        <v>6</v>
      </c>
      <c r="G134" s="18">
        <v>7</v>
      </c>
      <c r="H134" s="18">
        <v>8</v>
      </c>
      <c r="I134" s="18">
        <v>9</v>
      </c>
      <c r="J134" s="19">
        <v>10</v>
      </c>
    </row>
    <row r="135" spans="1:10" x14ac:dyDescent="0.25">
      <c r="A135" s="26">
        <v>5105</v>
      </c>
      <c r="B135" s="27">
        <v>791100</v>
      </c>
      <c r="C135" s="28" t="s">
        <v>128</v>
      </c>
      <c r="D135" s="35">
        <f t="shared" ref="D135:D157" si="33">SUM(E135:J135)</f>
        <v>18000</v>
      </c>
      <c r="E135" s="36">
        <v>7000</v>
      </c>
      <c r="F135" s="36">
        <v>11000</v>
      </c>
      <c r="G135" s="36"/>
      <c r="H135" s="36"/>
      <c r="I135" s="36"/>
      <c r="J135" s="37"/>
    </row>
    <row r="136" spans="1:10" ht="38.25" x14ac:dyDescent="0.25">
      <c r="A136" s="25">
        <v>5106</v>
      </c>
      <c r="B136" s="21">
        <v>800000</v>
      </c>
      <c r="C136" s="22" t="s">
        <v>129</v>
      </c>
      <c r="D136" s="23">
        <f t="shared" si="33"/>
        <v>600</v>
      </c>
      <c r="E136" s="23">
        <f t="shared" ref="E136:J136" si="34">E137+E144+E151+E154</f>
        <v>0</v>
      </c>
      <c r="F136" s="23">
        <f t="shared" si="34"/>
        <v>0</v>
      </c>
      <c r="G136" s="23">
        <f t="shared" si="34"/>
        <v>0</v>
      </c>
      <c r="H136" s="23">
        <f t="shared" si="34"/>
        <v>0</v>
      </c>
      <c r="I136" s="23">
        <f t="shared" si="34"/>
        <v>0</v>
      </c>
      <c r="J136" s="24">
        <f t="shared" si="34"/>
        <v>600</v>
      </c>
    </row>
    <row r="137" spans="1:10" ht="38.25" x14ac:dyDescent="0.25">
      <c r="A137" s="25">
        <v>5107</v>
      </c>
      <c r="B137" s="21">
        <v>810000</v>
      </c>
      <c r="C137" s="22" t="s">
        <v>130</v>
      </c>
      <c r="D137" s="23">
        <f t="shared" si="33"/>
        <v>600</v>
      </c>
      <c r="E137" s="23">
        <f t="shared" ref="E137:J137" si="35">E138+E140+E142</f>
        <v>0</v>
      </c>
      <c r="F137" s="23">
        <f t="shared" si="35"/>
        <v>0</v>
      </c>
      <c r="G137" s="23">
        <f t="shared" si="35"/>
        <v>0</v>
      </c>
      <c r="H137" s="23">
        <f t="shared" si="35"/>
        <v>0</v>
      </c>
      <c r="I137" s="23">
        <f t="shared" si="35"/>
        <v>0</v>
      </c>
      <c r="J137" s="24">
        <f t="shared" si="35"/>
        <v>600</v>
      </c>
    </row>
    <row r="138" spans="1:10" ht="25.5" x14ac:dyDescent="0.25">
      <c r="A138" s="25">
        <v>5108</v>
      </c>
      <c r="B138" s="21">
        <v>811000</v>
      </c>
      <c r="C138" s="22" t="s">
        <v>131</v>
      </c>
      <c r="D138" s="23">
        <f t="shared" si="33"/>
        <v>500</v>
      </c>
      <c r="E138" s="23">
        <f t="shared" ref="E138:J138" si="36">E139</f>
        <v>0</v>
      </c>
      <c r="F138" s="23">
        <f t="shared" si="36"/>
        <v>0</v>
      </c>
      <c r="G138" s="23">
        <f t="shared" si="36"/>
        <v>0</v>
      </c>
      <c r="H138" s="23">
        <f t="shared" si="36"/>
        <v>0</v>
      </c>
      <c r="I138" s="23">
        <f t="shared" si="36"/>
        <v>0</v>
      </c>
      <c r="J138" s="24">
        <f t="shared" si="36"/>
        <v>500</v>
      </c>
    </row>
    <row r="139" spans="1:10" x14ac:dyDescent="0.25">
      <c r="A139" s="26">
        <v>5109</v>
      </c>
      <c r="B139" s="27">
        <v>811100</v>
      </c>
      <c r="C139" s="28" t="s">
        <v>132</v>
      </c>
      <c r="D139" s="35">
        <f t="shared" si="33"/>
        <v>500</v>
      </c>
      <c r="E139" s="36"/>
      <c r="F139" s="36"/>
      <c r="G139" s="36"/>
      <c r="H139" s="36"/>
      <c r="I139" s="36"/>
      <c r="J139" s="37">
        <f>150+350</f>
        <v>500</v>
      </c>
    </row>
    <row r="140" spans="1:10" ht="25.5" x14ac:dyDescent="0.25">
      <c r="A140" s="25">
        <v>5110</v>
      </c>
      <c r="B140" s="21">
        <v>812000</v>
      </c>
      <c r="C140" s="22" t="s">
        <v>133</v>
      </c>
      <c r="D140" s="23">
        <f t="shared" si="33"/>
        <v>100</v>
      </c>
      <c r="E140" s="23">
        <f t="shared" ref="E140:J140" si="37">E141</f>
        <v>0</v>
      </c>
      <c r="F140" s="23">
        <f t="shared" si="37"/>
        <v>0</v>
      </c>
      <c r="G140" s="23">
        <f t="shared" si="37"/>
        <v>0</v>
      </c>
      <c r="H140" s="23">
        <f t="shared" si="37"/>
        <v>0</v>
      </c>
      <c r="I140" s="23">
        <f t="shared" si="37"/>
        <v>0</v>
      </c>
      <c r="J140" s="24">
        <f t="shared" si="37"/>
        <v>100</v>
      </c>
    </row>
    <row r="141" spans="1:10" x14ac:dyDescent="0.25">
      <c r="A141" s="26">
        <v>5111</v>
      </c>
      <c r="B141" s="27">
        <v>812100</v>
      </c>
      <c r="C141" s="28" t="s">
        <v>134</v>
      </c>
      <c r="D141" s="35">
        <f t="shared" si="33"/>
        <v>100</v>
      </c>
      <c r="E141" s="36"/>
      <c r="F141" s="36"/>
      <c r="G141" s="36"/>
      <c r="H141" s="36"/>
      <c r="I141" s="36"/>
      <c r="J141" s="37">
        <v>100</v>
      </c>
    </row>
    <row r="142" spans="1:10" ht="25.5" x14ac:dyDescent="0.25">
      <c r="A142" s="25">
        <v>5112</v>
      </c>
      <c r="B142" s="21">
        <v>813000</v>
      </c>
      <c r="C142" s="22" t="s">
        <v>135</v>
      </c>
      <c r="D142" s="23">
        <f t="shared" si="33"/>
        <v>0</v>
      </c>
      <c r="E142" s="23">
        <f t="shared" ref="E142:J142" si="38">E143</f>
        <v>0</v>
      </c>
      <c r="F142" s="23">
        <f t="shared" si="38"/>
        <v>0</v>
      </c>
      <c r="G142" s="23">
        <f t="shared" si="38"/>
        <v>0</v>
      </c>
      <c r="H142" s="23">
        <f t="shared" si="38"/>
        <v>0</v>
      </c>
      <c r="I142" s="23">
        <f t="shared" si="38"/>
        <v>0</v>
      </c>
      <c r="J142" s="24">
        <f t="shared" si="38"/>
        <v>0</v>
      </c>
    </row>
    <row r="143" spans="1:10" ht="25.5" x14ac:dyDescent="0.25">
      <c r="A143" s="26">
        <v>5113</v>
      </c>
      <c r="B143" s="27">
        <v>813100</v>
      </c>
      <c r="C143" s="28" t="s">
        <v>136</v>
      </c>
      <c r="D143" s="35">
        <f t="shared" si="33"/>
        <v>0</v>
      </c>
      <c r="E143" s="36"/>
      <c r="F143" s="36"/>
      <c r="G143" s="36"/>
      <c r="H143" s="36"/>
      <c r="I143" s="36"/>
      <c r="J143" s="37"/>
    </row>
    <row r="144" spans="1:10" ht="25.5" x14ac:dyDescent="0.25">
      <c r="A144" s="25">
        <v>5114</v>
      </c>
      <c r="B144" s="21">
        <v>820000</v>
      </c>
      <c r="C144" s="22" t="s">
        <v>137</v>
      </c>
      <c r="D144" s="23">
        <f t="shared" si="33"/>
        <v>0</v>
      </c>
      <c r="E144" s="23">
        <f t="shared" ref="E144:J144" si="39">E145+E147+E149</f>
        <v>0</v>
      </c>
      <c r="F144" s="23">
        <f t="shared" si="39"/>
        <v>0</v>
      </c>
      <c r="G144" s="23">
        <f t="shared" si="39"/>
        <v>0</v>
      </c>
      <c r="H144" s="23">
        <f t="shared" si="39"/>
        <v>0</v>
      </c>
      <c r="I144" s="23">
        <f t="shared" si="39"/>
        <v>0</v>
      </c>
      <c r="J144" s="24">
        <f t="shared" si="39"/>
        <v>0</v>
      </c>
    </row>
    <row r="145" spans="1:10" ht="25.5" x14ac:dyDescent="0.25">
      <c r="A145" s="25">
        <v>5115</v>
      </c>
      <c r="B145" s="21">
        <v>821000</v>
      </c>
      <c r="C145" s="22" t="s">
        <v>138</v>
      </c>
      <c r="D145" s="23">
        <f t="shared" si="33"/>
        <v>0</v>
      </c>
      <c r="E145" s="23">
        <f t="shared" ref="E145:J145" si="40">E146</f>
        <v>0</v>
      </c>
      <c r="F145" s="23">
        <f t="shared" si="40"/>
        <v>0</v>
      </c>
      <c r="G145" s="23">
        <f t="shared" si="40"/>
        <v>0</v>
      </c>
      <c r="H145" s="23">
        <f t="shared" si="40"/>
        <v>0</v>
      </c>
      <c r="I145" s="23">
        <f t="shared" si="40"/>
        <v>0</v>
      </c>
      <c r="J145" s="24">
        <f t="shared" si="40"/>
        <v>0</v>
      </c>
    </row>
    <row r="146" spans="1:10" x14ac:dyDescent="0.25">
      <c r="A146" s="26">
        <v>5116</v>
      </c>
      <c r="B146" s="27">
        <v>821100</v>
      </c>
      <c r="C146" s="28" t="s">
        <v>139</v>
      </c>
      <c r="D146" s="35">
        <f t="shared" si="33"/>
        <v>0</v>
      </c>
      <c r="E146" s="36"/>
      <c r="F146" s="36"/>
      <c r="G146" s="36"/>
      <c r="H146" s="36"/>
      <c r="I146" s="36"/>
      <c r="J146" s="37"/>
    </row>
    <row r="147" spans="1:10" ht="25.5" x14ac:dyDescent="0.25">
      <c r="A147" s="25">
        <v>5117</v>
      </c>
      <c r="B147" s="21">
        <v>822000</v>
      </c>
      <c r="C147" s="22" t="s">
        <v>140</v>
      </c>
      <c r="D147" s="23">
        <f t="shared" si="33"/>
        <v>0</v>
      </c>
      <c r="E147" s="23">
        <f t="shared" ref="E147:J147" si="41">E148</f>
        <v>0</v>
      </c>
      <c r="F147" s="23">
        <f t="shared" si="41"/>
        <v>0</v>
      </c>
      <c r="G147" s="23">
        <f t="shared" si="41"/>
        <v>0</v>
      </c>
      <c r="H147" s="23">
        <f t="shared" si="41"/>
        <v>0</v>
      </c>
      <c r="I147" s="23">
        <f t="shared" si="41"/>
        <v>0</v>
      </c>
      <c r="J147" s="24">
        <f t="shared" si="41"/>
        <v>0</v>
      </c>
    </row>
    <row r="148" spans="1:10" x14ac:dyDescent="0.25">
      <c r="A148" s="26">
        <v>5118</v>
      </c>
      <c r="B148" s="27">
        <v>822100</v>
      </c>
      <c r="C148" s="28" t="s">
        <v>141</v>
      </c>
      <c r="D148" s="35">
        <f t="shared" si="33"/>
        <v>0</v>
      </c>
      <c r="E148" s="36"/>
      <c r="F148" s="36"/>
      <c r="G148" s="36"/>
      <c r="H148" s="36"/>
      <c r="I148" s="36"/>
      <c r="J148" s="37"/>
    </row>
    <row r="149" spans="1:10" ht="25.5" x14ac:dyDescent="0.25">
      <c r="A149" s="25">
        <v>5119</v>
      </c>
      <c r="B149" s="21">
        <v>823000</v>
      </c>
      <c r="C149" s="22" t="s">
        <v>142</v>
      </c>
      <c r="D149" s="23">
        <f t="shared" si="33"/>
        <v>0</v>
      </c>
      <c r="E149" s="23">
        <f t="shared" ref="E149:J149" si="42">E150</f>
        <v>0</v>
      </c>
      <c r="F149" s="23">
        <f t="shared" si="42"/>
        <v>0</v>
      </c>
      <c r="G149" s="23">
        <f t="shared" si="42"/>
        <v>0</v>
      </c>
      <c r="H149" s="23">
        <f t="shared" si="42"/>
        <v>0</v>
      </c>
      <c r="I149" s="23">
        <f t="shared" si="42"/>
        <v>0</v>
      </c>
      <c r="J149" s="24">
        <f t="shared" si="42"/>
        <v>0</v>
      </c>
    </row>
    <row r="150" spans="1:10" ht="25.5" x14ac:dyDescent="0.25">
      <c r="A150" s="26">
        <v>5120</v>
      </c>
      <c r="B150" s="27">
        <v>823100</v>
      </c>
      <c r="C150" s="28" t="s">
        <v>143</v>
      </c>
      <c r="D150" s="35">
        <f t="shared" si="33"/>
        <v>0</v>
      </c>
      <c r="E150" s="36"/>
      <c r="F150" s="36"/>
      <c r="G150" s="36"/>
      <c r="H150" s="36"/>
      <c r="I150" s="36"/>
      <c r="J150" s="37"/>
    </row>
    <row r="151" spans="1:10" ht="25.5" x14ac:dyDescent="0.25">
      <c r="A151" s="25">
        <v>5121</v>
      </c>
      <c r="B151" s="21">
        <v>830000</v>
      </c>
      <c r="C151" s="22" t="s">
        <v>144</v>
      </c>
      <c r="D151" s="23">
        <f t="shared" si="33"/>
        <v>0</v>
      </c>
      <c r="E151" s="23">
        <f t="shared" ref="E151:J152" si="43">E152</f>
        <v>0</v>
      </c>
      <c r="F151" s="23">
        <f t="shared" si="43"/>
        <v>0</v>
      </c>
      <c r="G151" s="23">
        <f t="shared" si="43"/>
        <v>0</v>
      </c>
      <c r="H151" s="23">
        <f t="shared" si="43"/>
        <v>0</v>
      </c>
      <c r="I151" s="23">
        <f t="shared" si="43"/>
        <v>0</v>
      </c>
      <c r="J151" s="24">
        <f t="shared" si="43"/>
        <v>0</v>
      </c>
    </row>
    <row r="152" spans="1:10" ht="25.5" x14ac:dyDescent="0.25">
      <c r="A152" s="25">
        <v>5122</v>
      </c>
      <c r="B152" s="21">
        <v>831000</v>
      </c>
      <c r="C152" s="22" t="s">
        <v>145</v>
      </c>
      <c r="D152" s="23">
        <f t="shared" si="33"/>
        <v>0</v>
      </c>
      <c r="E152" s="23">
        <f t="shared" si="43"/>
        <v>0</v>
      </c>
      <c r="F152" s="23">
        <f t="shared" si="43"/>
        <v>0</v>
      </c>
      <c r="G152" s="23">
        <f t="shared" si="43"/>
        <v>0</v>
      </c>
      <c r="H152" s="23">
        <f t="shared" si="43"/>
        <v>0</v>
      </c>
      <c r="I152" s="23">
        <f t="shared" si="43"/>
        <v>0</v>
      </c>
      <c r="J152" s="24">
        <f t="shared" si="43"/>
        <v>0</v>
      </c>
    </row>
    <row r="153" spans="1:10" x14ac:dyDescent="0.25">
      <c r="A153" s="26">
        <v>5123</v>
      </c>
      <c r="B153" s="27">
        <v>831100</v>
      </c>
      <c r="C153" s="28" t="s">
        <v>146</v>
      </c>
      <c r="D153" s="35">
        <f t="shared" si="33"/>
        <v>0</v>
      </c>
      <c r="E153" s="36"/>
      <c r="F153" s="36"/>
      <c r="G153" s="36"/>
      <c r="H153" s="36"/>
      <c r="I153" s="36"/>
      <c r="J153" s="37"/>
    </row>
    <row r="154" spans="1:10" ht="25.5" x14ac:dyDescent="0.25">
      <c r="A154" s="25">
        <v>5124</v>
      </c>
      <c r="B154" s="21">
        <v>840000</v>
      </c>
      <c r="C154" s="22" t="s">
        <v>147</v>
      </c>
      <c r="D154" s="23">
        <f t="shared" si="33"/>
        <v>0</v>
      </c>
      <c r="E154" s="23">
        <f t="shared" ref="E154:J154" si="44">E155+E157+E163</f>
        <v>0</v>
      </c>
      <c r="F154" s="23">
        <f t="shared" si="44"/>
        <v>0</v>
      </c>
      <c r="G154" s="23">
        <f t="shared" si="44"/>
        <v>0</v>
      </c>
      <c r="H154" s="23">
        <f t="shared" si="44"/>
        <v>0</v>
      </c>
      <c r="I154" s="23">
        <f t="shared" si="44"/>
        <v>0</v>
      </c>
      <c r="J154" s="24">
        <f t="shared" si="44"/>
        <v>0</v>
      </c>
    </row>
    <row r="155" spans="1:10" ht="25.5" x14ac:dyDescent="0.25">
      <c r="A155" s="25">
        <v>5125</v>
      </c>
      <c r="B155" s="21">
        <v>841000</v>
      </c>
      <c r="C155" s="22" t="s">
        <v>148</v>
      </c>
      <c r="D155" s="23">
        <f t="shared" si="33"/>
        <v>0</v>
      </c>
      <c r="E155" s="23">
        <f t="shared" ref="E155:J155" si="45">E156</f>
        <v>0</v>
      </c>
      <c r="F155" s="23">
        <f t="shared" si="45"/>
        <v>0</v>
      </c>
      <c r="G155" s="23">
        <f t="shared" si="45"/>
        <v>0</v>
      </c>
      <c r="H155" s="23">
        <f t="shared" si="45"/>
        <v>0</v>
      </c>
      <c r="I155" s="23">
        <f t="shared" si="45"/>
        <v>0</v>
      </c>
      <c r="J155" s="24">
        <f t="shared" si="45"/>
        <v>0</v>
      </c>
    </row>
    <row r="156" spans="1:10" x14ac:dyDescent="0.25">
      <c r="A156" s="26">
        <v>5126</v>
      </c>
      <c r="B156" s="27">
        <v>841100</v>
      </c>
      <c r="C156" s="28" t="s">
        <v>149</v>
      </c>
      <c r="D156" s="35">
        <f t="shared" si="33"/>
        <v>0</v>
      </c>
      <c r="E156" s="36"/>
      <c r="F156" s="36"/>
      <c r="G156" s="36"/>
      <c r="H156" s="36"/>
      <c r="I156" s="36"/>
      <c r="J156" s="37"/>
    </row>
    <row r="157" spans="1:10" ht="25.5" x14ac:dyDescent="0.25">
      <c r="A157" s="25">
        <v>5127</v>
      </c>
      <c r="B157" s="21">
        <v>842000</v>
      </c>
      <c r="C157" s="22" t="s">
        <v>150</v>
      </c>
      <c r="D157" s="23">
        <f t="shared" si="33"/>
        <v>0</v>
      </c>
      <c r="E157" s="23">
        <f t="shared" ref="E157:J157" si="46">E162</f>
        <v>0</v>
      </c>
      <c r="F157" s="23">
        <f t="shared" si="46"/>
        <v>0</v>
      </c>
      <c r="G157" s="23">
        <f t="shared" si="46"/>
        <v>0</v>
      </c>
      <c r="H157" s="23">
        <f t="shared" si="46"/>
        <v>0</v>
      </c>
      <c r="I157" s="23">
        <f t="shared" si="46"/>
        <v>0</v>
      </c>
      <c r="J157" s="24">
        <f t="shared" si="46"/>
        <v>0</v>
      </c>
    </row>
    <row r="158" spans="1:10" x14ac:dyDescent="0.25">
      <c r="A158" s="111" t="s">
        <v>2</v>
      </c>
      <c r="B158" s="112" t="s">
        <v>3</v>
      </c>
      <c r="C158" s="113" t="s">
        <v>4</v>
      </c>
      <c r="D158" s="114" t="s">
        <v>5</v>
      </c>
      <c r="E158" s="114"/>
      <c r="F158" s="114"/>
      <c r="G158" s="114"/>
      <c r="H158" s="114"/>
      <c r="I158" s="114"/>
      <c r="J158" s="115"/>
    </row>
    <row r="159" spans="1:10" x14ac:dyDescent="0.25">
      <c r="A159" s="111"/>
      <c r="B159" s="112"/>
      <c r="C159" s="113"/>
      <c r="D159" s="113" t="s">
        <v>6</v>
      </c>
      <c r="E159" s="114" t="s">
        <v>7</v>
      </c>
      <c r="F159" s="114"/>
      <c r="G159" s="114"/>
      <c r="H159" s="114"/>
      <c r="I159" s="114" t="s">
        <v>8</v>
      </c>
      <c r="J159" s="115" t="s">
        <v>9</v>
      </c>
    </row>
    <row r="160" spans="1:10" ht="25.5" x14ac:dyDescent="0.25">
      <c r="A160" s="111"/>
      <c r="B160" s="112"/>
      <c r="C160" s="113"/>
      <c r="D160" s="113"/>
      <c r="E160" s="15" t="s">
        <v>10</v>
      </c>
      <c r="F160" s="15" t="s">
        <v>11</v>
      </c>
      <c r="G160" s="15" t="s">
        <v>12</v>
      </c>
      <c r="H160" s="15" t="s">
        <v>13</v>
      </c>
      <c r="I160" s="114"/>
      <c r="J160" s="115"/>
    </row>
    <row r="161" spans="1:10" x14ac:dyDescent="0.25">
      <c r="A161" s="32" t="s">
        <v>19</v>
      </c>
      <c r="B161" s="33" t="s">
        <v>20</v>
      </c>
      <c r="C161" s="33" t="s">
        <v>21</v>
      </c>
      <c r="D161" s="18">
        <v>4</v>
      </c>
      <c r="E161" s="18">
        <v>5</v>
      </c>
      <c r="F161" s="18">
        <v>6</v>
      </c>
      <c r="G161" s="18">
        <v>7</v>
      </c>
      <c r="H161" s="18">
        <v>8</v>
      </c>
      <c r="I161" s="18">
        <v>9</v>
      </c>
      <c r="J161" s="19">
        <v>10</v>
      </c>
    </row>
    <row r="162" spans="1:10" x14ac:dyDescent="0.25">
      <c r="A162" s="26">
        <v>5128</v>
      </c>
      <c r="B162" s="27">
        <v>842100</v>
      </c>
      <c r="C162" s="28" t="s">
        <v>151</v>
      </c>
      <c r="D162" s="35">
        <f>SUM(E162:J162)</f>
        <v>0</v>
      </c>
      <c r="E162" s="36"/>
      <c r="F162" s="36"/>
      <c r="G162" s="36"/>
      <c r="H162" s="36"/>
      <c r="I162" s="36"/>
      <c r="J162" s="37"/>
    </row>
    <row r="163" spans="1:10" ht="25.5" x14ac:dyDescent="0.25">
      <c r="A163" s="25">
        <v>5129</v>
      </c>
      <c r="B163" s="21">
        <v>843000</v>
      </c>
      <c r="C163" s="22" t="s">
        <v>152</v>
      </c>
      <c r="D163" s="23">
        <f>SUM(E163:J163)</f>
        <v>0</v>
      </c>
      <c r="E163" s="23">
        <f t="shared" ref="E163:J163" si="47">E164</f>
        <v>0</v>
      </c>
      <c r="F163" s="23">
        <f t="shared" si="47"/>
        <v>0</v>
      </c>
      <c r="G163" s="23">
        <f t="shared" si="47"/>
        <v>0</v>
      </c>
      <c r="H163" s="23">
        <f t="shared" si="47"/>
        <v>0</v>
      </c>
      <c r="I163" s="23">
        <f t="shared" si="47"/>
        <v>0</v>
      </c>
      <c r="J163" s="24">
        <f t="shared" si="47"/>
        <v>0</v>
      </c>
    </row>
    <row r="164" spans="1:10" x14ac:dyDescent="0.25">
      <c r="A164" s="26">
        <v>5130</v>
      </c>
      <c r="B164" s="27">
        <v>843100</v>
      </c>
      <c r="C164" s="28" t="s">
        <v>153</v>
      </c>
      <c r="D164" s="35">
        <f>SUM(E164:J164)</f>
        <v>0</v>
      </c>
      <c r="E164" s="36"/>
      <c r="F164" s="36"/>
      <c r="G164" s="36"/>
      <c r="H164" s="36"/>
      <c r="I164" s="36"/>
      <c r="J164" s="37"/>
    </row>
    <row r="165" spans="1:10" ht="38.25" x14ac:dyDescent="0.25">
      <c r="A165" s="25">
        <v>5131</v>
      </c>
      <c r="B165" s="21">
        <v>900000</v>
      </c>
      <c r="C165" s="22" t="s">
        <v>154</v>
      </c>
      <c r="D165" s="23">
        <f>D166+D189</f>
        <v>0</v>
      </c>
      <c r="E165" s="23">
        <f>E166+E189</f>
        <v>0</v>
      </c>
      <c r="F165" s="23">
        <f t="shared" ref="F165:J165" si="48">F166+F189</f>
        <v>0</v>
      </c>
      <c r="G165" s="23">
        <f t="shared" si="48"/>
        <v>0</v>
      </c>
      <c r="H165" s="23">
        <f t="shared" si="48"/>
        <v>0</v>
      </c>
      <c r="I165" s="23">
        <f t="shared" si="48"/>
        <v>0</v>
      </c>
      <c r="J165" s="24">
        <f t="shared" si="48"/>
        <v>0</v>
      </c>
    </row>
    <row r="166" spans="1:10" ht="25.5" x14ac:dyDescent="0.25">
      <c r="A166" s="25">
        <v>5132</v>
      </c>
      <c r="B166" s="21">
        <v>910000</v>
      </c>
      <c r="C166" s="22" t="s">
        <v>155</v>
      </c>
      <c r="D166" s="23">
        <f t="shared" ref="D166:J166" si="49">D167+D177</f>
        <v>0</v>
      </c>
      <c r="E166" s="23">
        <f t="shared" si="49"/>
        <v>0</v>
      </c>
      <c r="F166" s="23">
        <f t="shared" si="49"/>
        <v>0</v>
      </c>
      <c r="G166" s="23">
        <f t="shared" si="49"/>
        <v>0</v>
      </c>
      <c r="H166" s="23">
        <f t="shared" si="49"/>
        <v>0</v>
      </c>
      <c r="I166" s="23">
        <f t="shared" si="49"/>
        <v>0</v>
      </c>
      <c r="J166" s="24">
        <f t="shared" si="49"/>
        <v>0</v>
      </c>
    </row>
    <row r="167" spans="1:10" ht="25.5" x14ac:dyDescent="0.25">
      <c r="A167" s="25">
        <v>5133</v>
      </c>
      <c r="B167" s="21">
        <v>911000</v>
      </c>
      <c r="C167" s="22" t="s">
        <v>156</v>
      </c>
      <c r="D167" s="23">
        <f t="shared" ref="D167:J167" si="50">SUM(D168:D176)</f>
        <v>0</v>
      </c>
      <c r="E167" s="23">
        <f t="shared" si="50"/>
        <v>0</v>
      </c>
      <c r="F167" s="23">
        <f t="shared" si="50"/>
        <v>0</v>
      </c>
      <c r="G167" s="23">
        <f t="shared" si="50"/>
        <v>0</v>
      </c>
      <c r="H167" s="23">
        <f t="shared" si="50"/>
        <v>0</v>
      </c>
      <c r="I167" s="23">
        <f t="shared" si="50"/>
        <v>0</v>
      </c>
      <c r="J167" s="24">
        <f t="shared" si="50"/>
        <v>0</v>
      </c>
    </row>
    <row r="168" spans="1:10" ht="25.5" x14ac:dyDescent="0.25">
      <c r="A168" s="26">
        <v>5134</v>
      </c>
      <c r="B168" s="27">
        <v>911100</v>
      </c>
      <c r="C168" s="28" t="s">
        <v>157</v>
      </c>
      <c r="D168" s="35">
        <f t="shared" ref="D168:D199" si="51">SUM(E168:J168)</f>
        <v>0</v>
      </c>
      <c r="E168" s="36"/>
      <c r="F168" s="36"/>
      <c r="G168" s="36"/>
      <c r="H168" s="36"/>
      <c r="I168" s="36"/>
      <c r="J168" s="37"/>
    </row>
    <row r="169" spans="1:10" ht="25.5" x14ac:dyDescent="0.25">
      <c r="A169" s="26">
        <v>5135</v>
      </c>
      <c r="B169" s="27">
        <v>911200</v>
      </c>
      <c r="C169" s="28" t="s">
        <v>158</v>
      </c>
      <c r="D169" s="35">
        <f t="shared" si="51"/>
        <v>0</v>
      </c>
      <c r="E169" s="36"/>
      <c r="F169" s="36"/>
      <c r="G169" s="36"/>
      <c r="H169" s="36"/>
      <c r="I169" s="36"/>
      <c r="J169" s="37"/>
    </row>
    <row r="170" spans="1:10" ht="25.5" x14ac:dyDescent="0.25">
      <c r="A170" s="26">
        <v>5136</v>
      </c>
      <c r="B170" s="27">
        <v>911300</v>
      </c>
      <c r="C170" s="28" t="s">
        <v>159</v>
      </c>
      <c r="D170" s="35">
        <f t="shared" si="51"/>
        <v>0</v>
      </c>
      <c r="E170" s="36"/>
      <c r="F170" s="36"/>
      <c r="G170" s="36"/>
      <c r="H170" s="36"/>
      <c r="I170" s="36"/>
      <c r="J170" s="37"/>
    </row>
    <row r="171" spans="1:10" ht="25.5" x14ac:dyDescent="0.25">
      <c r="A171" s="26">
        <v>5137</v>
      </c>
      <c r="B171" s="27">
        <v>911400</v>
      </c>
      <c r="C171" s="28" t="s">
        <v>160</v>
      </c>
      <c r="D171" s="35">
        <f t="shared" si="51"/>
        <v>0</v>
      </c>
      <c r="E171" s="36"/>
      <c r="F171" s="36"/>
      <c r="G171" s="36"/>
      <c r="H171" s="36"/>
      <c r="I171" s="36"/>
      <c r="J171" s="37"/>
    </row>
    <row r="172" spans="1:10" ht="25.5" x14ac:dyDescent="0.25">
      <c r="A172" s="26">
        <v>5138</v>
      </c>
      <c r="B172" s="27">
        <v>911500</v>
      </c>
      <c r="C172" s="28" t="s">
        <v>161</v>
      </c>
      <c r="D172" s="35">
        <f t="shared" si="51"/>
        <v>0</v>
      </c>
      <c r="E172" s="36"/>
      <c r="F172" s="36"/>
      <c r="G172" s="36"/>
      <c r="H172" s="36"/>
      <c r="I172" s="36"/>
      <c r="J172" s="37"/>
    </row>
    <row r="173" spans="1:10" ht="25.5" x14ac:dyDescent="0.25">
      <c r="A173" s="26">
        <v>5139</v>
      </c>
      <c r="B173" s="27">
        <v>911600</v>
      </c>
      <c r="C173" s="28" t="s">
        <v>162</v>
      </c>
      <c r="D173" s="35">
        <f t="shared" si="51"/>
        <v>0</v>
      </c>
      <c r="E173" s="36"/>
      <c r="F173" s="36"/>
      <c r="G173" s="36"/>
      <c r="H173" s="36"/>
      <c r="I173" s="36"/>
      <c r="J173" s="37"/>
    </row>
    <row r="174" spans="1:10" ht="25.5" x14ac:dyDescent="0.25">
      <c r="A174" s="26">
        <v>5140</v>
      </c>
      <c r="B174" s="27">
        <v>911700</v>
      </c>
      <c r="C174" s="28" t="s">
        <v>163</v>
      </c>
      <c r="D174" s="35">
        <f t="shared" si="51"/>
        <v>0</v>
      </c>
      <c r="E174" s="36"/>
      <c r="F174" s="36"/>
      <c r="G174" s="36"/>
      <c r="H174" s="36"/>
      <c r="I174" s="36"/>
      <c r="J174" s="37"/>
    </row>
    <row r="175" spans="1:10" x14ac:dyDescent="0.25">
      <c r="A175" s="26">
        <v>5141</v>
      </c>
      <c r="B175" s="27">
        <v>911800</v>
      </c>
      <c r="C175" s="28" t="s">
        <v>164</v>
      </c>
      <c r="D175" s="35">
        <f t="shared" si="51"/>
        <v>0</v>
      </c>
      <c r="E175" s="36"/>
      <c r="F175" s="36"/>
      <c r="G175" s="36"/>
      <c r="H175" s="36"/>
      <c r="I175" s="36"/>
      <c r="J175" s="37"/>
    </row>
    <row r="176" spans="1:10" x14ac:dyDescent="0.25">
      <c r="A176" s="26">
        <v>5142</v>
      </c>
      <c r="B176" s="27">
        <v>911900</v>
      </c>
      <c r="C176" s="28" t="s">
        <v>165</v>
      </c>
      <c r="D176" s="35">
        <f t="shared" si="51"/>
        <v>0</v>
      </c>
      <c r="E176" s="36"/>
      <c r="F176" s="36"/>
      <c r="G176" s="36"/>
      <c r="H176" s="36"/>
      <c r="I176" s="36"/>
      <c r="J176" s="37"/>
    </row>
    <row r="177" spans="1:10" ht="25.5" x14ac:dyDescent="0.25">
      <c r="A177" s="25">
        <v>5143</v>
      </c>
      <c r="B177" s="21">
        <v>912000</v>
      </c>
      <c r="C177" s="22" t="s">
        <v>166</v>
      </c>
      <c r="D177" s="23">
        <f t="shared" si="51"/>
        <v>0</v>
      </c>
      <c r="E177" s="23">
        <f t="shared" ref="E177:J177" si="52">SUM(E178:E188)</f>
        <v>0</v>
      </c>
      <c r="F177" s="23">
        <f t="shared" si="52"/>
        <v>0</v>
      </c>
      <c r="G177" s="23">
        <f t="shared" si="52"/>
        <v>0</v>
      </c>
      <c r="H177" s="23">
        <f t="shared" si="52"/>
        <v>0</v>
      </c>
      <c r="I177" s="23">
        <f t="shared" si="52"/>
        <v>0</v>
      </c>
      <c r="J177" s="24">
        <f t="shared" si="52"/>
        <v>0</v>
      </c>
    </row>
    <row r="178" spans="1:10" ht="38.25" x14ac:dyDescent="0.25">
      <c r="A178" s="26">
        <v>5144</v>
      </c>
      <c r="B178" s="27">
        <v>912100</v>
      </c>
      <c r="C178" s="28" t="s">
        <v>167</v>
      </c>
      <c r="D178" s="35">
        <f t="shared" si="51"/>
        <v>0</v>
      </c>
      <c r="E178" s="36"/>
      <c r="F178" s="36"/>
      <c r="G178" s="36"/>
      <c r="H178" s="36"/>
      <c r="I178" s="36"/>
      <c r="J178" s="37"/>
    </row>
    <row r="179" spans="1:10" ht="25.5" x14ac:dyDescent="0.25">
      <c r="A179" s="26">
        <v>5145</v>
      </c>
      <c r="B179" s="27">
        <v>912200</v>
      </c>
      <c r="C179" s="28" t="s">
        <v>168</v>
      </c>
      <c r="D179" s="35">
        <f t="shared" si="51"/>
        <v>0</v>
      </c>
      <c r="E179" s="36"/>
      <c r="F179" s="36"/>
      <c r="G179" s="36"/>
      <c r="H179" s="36"/>
      <c r="I179" s="36"/>
      <c r="J179" s="37"/>
    </row>
    <row r="180" spans="1:10" ht="25.5" x14ac:dyDescent="0.25">
      <c r="A180" s="26">
        <v>5146</v>
      </c>
      <c r="B180" s="27">
        <v>912300</v>
      </c>
      <c r="C180" s="28" t="s">
        <v>169</v>
      </c>
      <c r="D180" s="35">
        <f t="shared" si="51"/>
        <v>0</v>
      </c>
      <c r="E180" s="36"/>
      <c r="F180" s="36"/>
      <c r="G180" s="36"/>
      <c r="H180" s="36"/>
      <c r="I180" s="36"/>
      <c r="J180" s="37"/>
    </row>
    <row r="181" spans="1:10" ht="25.5" x14ac:dyDescent="0.25">
      <c r="A181" s="26">
        <v>5147</v>
      </c>
      <c r="B181" s="27">
        <v>912400</v>
      </c>
      <c r="C181" s="28" t="s">
        <v>170</v>
      </c>
      <c r="D181" s="35">
        <f t="shared" si="51"/>
        <v>0</v>
      </c>
      <c r="E181" s="36"/>
      <c r="F181" s="36"/>
      <c r="G181" s="36"/>
      <c r="H181" s="36"/>
      <c r="I181" s="36"/>
      <c r="J181" s="37"/>
    </row>
    <row r="182" spans="1:10" ht="25.5" x14ac:dyDescent="0.25">
      <c r="A182" s="26">
        <v>5148</v>
      </c>
      <c r="B182" s="27">
        <v>912500</v>
      </c>
      <c r="C182" s="28" t="s">
        <v>171</v>
      </c>
      <c r="D182" s="35">
        <f t="shared" si="51"/>
        <v>0</v>
      </c>
      <c r="E182" s="36"/>
      <c r="F182" s="36"/>
      <c r="G182" s="36"/>
      <c r="H182" s="36"/>
      <c r="I182" s="36"/>
      <c r="J182" s="37"/>
    </row>
    <row r="183" spans="1:10" ht="25.5" x14ac:dyDescent="0.25">
      <c r="A183" s="26">
        <v>5149</v>
      </c>
      <c r="B183" s="27">
        <v>912600</v>
      </c>
      <c r="C183" s="28" t="s">
        <v>172</v>
      </c>
      <c r="D183" s="35">
        <f t="shared" si="51"/>
        <v>0</v>
      </c>
      <c r="E183" s="36"/>
      <c r="F183" s="36"/>
      <c r="G183" s="36"/>
      <c r="H183" s="36"/>
      <c r="I183" s="36"/>
      <c r="J183" s="37"/>
    </row>
    <row r="184" spans="1:10" x14ac:dyDescent="0.25">
      <c r="A184" s="111" t="s">
        <v>2</v>
      </c>
      <c r="B184" s="112" t="s">
        <v>3</v>
      </c>
      <c r="C184" s="113" t="s">
        <v>4</v>
      </c>
      <c r="D184" s="114" t="s">
        <v>5</v>
      </c>
      <c r="E184" s="114"/>
      <c r="F184" s="114"/>
      <c r="G184" s="114"/>
      <c r="H184" s="114"/>
      <c r="I184" s="114"/>
      <c r="J184" s="115"/>
    </row>
    <row r="185" spans="1:10" x14ac:dyDescent="0.25">
      <c r="A185" s="111"/>
      <c r="B185" s="112"/>
      <c r="C185" s="113"/>
      <c r="D185" s="113" t="s">
        <v>6</v>
      </c>
      <c r="E185" s="114" t="s">
        <v>7</v>
      </c>
      <c r="F185" s="114"/>
      <c r="G185" s="114"/>
      <c r="H185" s="114"/>
      <c r="I185" s="114" t="s">
        <v>8</v>
      </c>
      <c r="J185" s="115" t="s">
        <v>9</v>
      </c>
    </row>
    <row r="186" spans="1:10" ht="25.5" x14ac:dyDescent="0.25">
      <c r="A186" s="111"/>
      <c r="B186" s="112"/>
      <c r="C186" s="113"/>
      <c r="D186" s="113"/>
      <c r="E186" s="15" t="s">
        <v>10</v>
      </c>
      <c r="F186" s="15" t="s">
        <v>11</v>
      </c>
      <c r="G186" s="15" t="s">
        <v>12</v>
      </c>
      <c r="H186" s="15" t="s">
        <v>13</v>
      </c>
      <c r="I186" s="114"/>
      <c r="J186" s="115"/>
    </row>
    <row r="187" spans="1:10" x14ac:dyDescent="0.25">
      <c r="A187" s="32" t="s">
        <v>19</v>
      </c>
      <c r="B187" s="33" t="s">
        <v>20</v>
      </c>
      <c r="C187" s="33" t="s">
        <v>21</v>
      </c>
      <c r="D187" s="18">
        <v>4</v>
      </c>
      <c r="E187" s="18" t="s">
        <v>23</v>
      </c>
      <c r="F187" s="18" t="s">
        <v>24</v>
      </c>
      <c r="G187" s="18" t="s">
        <v>25</v>
      </c>
      <c r="H187" s="18" t="s">
        <v>26</v>
      </c>
      <c r="I187" s="18" t="s">
        <v>27</v>
      </c>
      <c r="J187" s="19" t="s">
        <v>28</v>
      </c>
    </row>
    <row r="188" spans="1:10" x14ac:dyDescent="0.25">
      <c r="A188" s="26">
        <v>5150</v>
      </c>
      <c r="B188" s="27">
        <v>912900</v>
      </c>
      <c r="C188" s="28" t="s">
        <v>173</v>
      </c>
      <c r="D188" s="35">
        <f t="shared" si="51"/>
        <v>0</v>
      </c>
      <c r="E188" s="36"/>
      <c r="F188" s="36"/>
      <c r="G188" s="36"/>
      <c r="H188" s="36"/>
      <c r="I188" s="36"/>
      <c r="J188" s="37"/>
    </row>
    <row r="189" spans="1:10" ht="38.25" x14ac:dyDescent="0.25">
      <c r="A189" s="25">
        <v>5151</v>
      </c>
      <c r="B189" s="21">
        <v>920000</v>
      </c>
      <c r="C189" s="22" t="s">
        <v>174</v>
      </c>
      <c r="D189" s="23">
        <f t="shared" si="51"/>
        <v>0</v>
      </c>
      <c r="E189" s="23">
        <f t="shared" ref="E189:J189" si="53">E190+E200</f>
        <v>0</v>
      </c>
      <c r="F189" s="23">
        <f t="shared" si="53"/>
        <v>0</v>
      </c>
      <c r="G189" s="23">
        <f t="shared" si="53"/>
        <v>0</v>
      </c>
      <c r="H189" s="23">
        <f t="shared" si="53"/>
        <v>0</v>
      </c>
      <c r="I189" s="23">
        <f t="shared" si="53"/>
        <v>0</v>
      </c>
      <c r="J189" s="24">
        <f t="shared" si="53"/>
        <v>0</v>
      </c>
    </row>
    <row r="190" spans="1:10" ht="38.25" x14ac:dyDescent="0.25">
      <c r="A190" s="25">
        <v>5152</v>
      </c>
      <c r="B190" s="21">
        <v>921000</v>
      </c>
      <c r="C190" s="22" t="s">
        <v>175</v>
      </c>
      <c r="D190" s="23">
        <f t="shared" si="51"/>
        <v>0</v>
      </c>
      <c r="E190" s="23">
        <f t="shared" ref="E190:J190" si="54">SUM(E191:E199)</f>
        <v>0</v>
      </c>
      <c r="F190" s="23">
        <f t="shared" si="54"/>
        <v>0</v>
      </c>
      <c r="G190" s="23">
        <f t="shared" si="54"/>
        <v>0</v>
      </c>
      <c r="H190" s="23">
        <f t="shared" si="54"/>
        <v>0</v>
      </c>
      <c r="I190" s="23">
        <f t="shared" si="54"/>
        <v>0</v>
      </c>
      <c r="J190" s="24">
        <f t="shared" si="54"/>
        <v>0</v>
      </c>
    </row>
    <row r="191" spans="1:10" ht="25.5" x14ac:dyDescent="0.25">
      <c r="A191" s="26">
        <v>5153</v>
      </c>
      <c r="B191" s="27">
        <v>921100</v>
      </c>
      <c r="C191" s="28" t="s">
        <v>176</v>
      </c>
      <c r="D191" s="35">
        <f t="shared" si="51"/>
        <v>0</v>
      </c>
      <c r="E191" s="36"/>
      <c r="F191" s="36"/>
      <c r="G191" s="36"/>
      <c r="H191" s="36"/>
      <c r="I191" s="36"/>
      <c r="J191" s="37"/>
    </row>
    <row r="192" spans="1:10" ht="25.5" x14ac:dyDescent="0.25">
      <c r="A192" s="26">
        <v>5154</v>
      </c>
      <c r="B192" s="27">
        <v>921200</v>
      </c>
      <c r="C192" s="28" t="s">
        <v>177</v>
      </c>
      <c r="D192" s="35">
        <f t="shared" si="51"/>
        <v>0</v>
      </c>
      <c r="E192" s="36"/>
      <c r="F192" s="36"/>
      <c r="G192" s="36"/>
      <c r="H192" s="36"/>
      <c r="I192" s="36"/>
      <c r="J192" s="37"/>
    </row>
    <row r="193" spans="1:10" ht="38.25" x14ac:dyDescent="0.25">
      <c r="A193" s="26">
        <v>5155</v>
      </c>
      <c r="B193" s="27">
        <v>921300</v>
      </c>
      <c r="C193" s="28" t="s">
        <v>178</v>
      </c>
      <c r="D193" s="35">
        <f t="shared" si="51"/>
        <v>0</v>
      </c>
      <c r="E193" s="36"/>
      <c r="F193" s="36"/>
      <c r="G193" s="36"/>
      <c r="H193" s="36"/>
      <c r="I193" s="36"/>
      <c r="J193" s="37"/>
    </row>
    <row r="194" spans="1:10" ht="25.5" x14ac:dyDescent="0.25">
      <c r="A194" s="26">
        <v>5156</v>
      </c>
      <c r="B194" s="27">
        <v>921400</v>
      </c>
      <c r="C194" s="28" t="s">
        <v>179</v>
      </c>
      <c r="D194" s="35">
        <f t="shared" si="51"/>
        <v>0</v>
      </c>
      <c r="E194" s="36"/>
      <c r="F194" s="36"/>
      <c r="G194" s="36"/>
      <c r="H194" s="36"/>
      <c r="I194" s="36"/>
      <c r="J194" s="37"/>
    </row>
    <row r="195" spans="1:10" ht="38.25" x14ac:dyDescent="0.25">
      <c r="A195" s="26">
        <v>5157</v>
      </c>
      <c r="B195" s="27">
        <v>921500</v>
      </c>
      <c r="C195" s="28" t="s">
        <v>180</v>
      </c>
      <c r="D195" s="35">
        <f t="shared" si="51"/>
        <v>0</v>
      </c>
      <c r="E195" s="36"/>
      <c r="F195" s="36"/>
      <c r="G195" s="36"/>
      <c r="H195" s="36"/>
      <c r="I195" s="36"/>
      <c r="J195" s="37"/>
    </row>
    <row r="196" spans="1:10" ht="38.25" x14ac:dyDescent="0.25">
      <c r="A196" s="26">
        <v>5158</v>
      </c>
      <c r="B196" s="27">
        <v>921600</v>
      </c>
      <c r="C196" s="28" t="s">
        <v>181</v>
      </c>
      <c r="D196" s="35">
        <f t="shared" si="51"/>
        <v>0</v>
      </c>
      <c r="E196" s="36"/>
      <c r="F196" s="36"/>
      <c r="G196" s="36"/>
      <c r="H196" s="36"/>
      <c r="I196" s="36"/>
      <c r="J196" s="37"/>
    </row>
    <row r="197" spans="1:10" ht="25.5" x14ac:dyDescent="0.25">
      <c r="A197" s="26">
        <v>5159</v>
      </c>
      <c r="B197" s="27">
        <v>921700</v>
      </c>
      <c r="C197" s="28" t="s">
        <v>182</v>
      </c>
      <c r="D197" s="35">
        <f t="shared" si="51"/>
        <v>0</v>
      </c>
      <c r="E197" s="36"/>
      <c r="F197" s="36"/>
      <c r="G197" s="36"/>
      <c r="H197" s="36"/>
      <c r="I197" s="36"/>
      <c r="J197" s="37"/>
    </row>
    <row r="198" spans="1:10" ht="38.25" x14ac:dyDescent="0.25">
      <c r="A198" s="26">
        <v>5160</v>
      </c>
      <c r="B198" s="27">
        <v>921800</v>
      </c>
      <c r="C198" s="28" t="s">
        <v>183</v>
      </c>
      <c r="D198" s="35">
        <f t="shared" si="51"/>
        <v>0</v>
      </c>
      <c r="E198" s="36"/>
      <c r="F198" s="36"/>
      <c r="G198" s="36"/>
      <c r="H198" s="36"/>
      <c r="I198" s="36"/>
      <c r="J198" s="37"/>
    </row>
    <row r="199" spans="1:10" ht="25.5" x14ac:dyDescent="0.25">
      <c r="A199" s="26">
        <v>5161</v>
      </c>
      <c r="B199" s="27">
        <v>921900</v>
      </c>
      <c r="C199" s="28" t="s">
        <v>184</v>
      </c>
      <c r="D199" s="35">
        <f t="shared" si="51"/>
        <v>0</v>
      </c>
      <c r="E199" s="36"/>
      <c r="F199" s="36"/>
      <c r="G199" s="36"/>
      <c r="H199" s="36"/>
      <c r="I199" s="36"/>
      <c r="J199" s="37"/>
    </row>
    <row r="200" spans="1:10" ht="38.25" x14ac:dyDescent="0.25">
      <c r="A200" s="25">
        <v>5162</v>
      </c>
      <c r="B200" s="21">
        <v>922000</v>
      </c>
      <c r="C200" s="22" t="s">
        <v>185</v>
      </c>
      <c r="D200" s="23">
        <f>SUM(E200:J200)</f>
        <v>0</v>
      </c>
      <c r="E200" s="23">
        <f t="shared" ref="E200:J200" si="55">SUM(E201:E212)</f>
        <v>0</v>
      </c>
      <c r="F200" s="23">
        <f t="shared" si="55"/>
        <v>0</v>
      </c>
      <c r="G200" s="23">
        <f t="shared" si="55"/>
        <v>0</v>
      </c>
      <c r="H200" s="23">
        <f t="shared" si="55"/>
        <v>0</v>
      </c>
      <c r="I200" s="23">
        <f t="shared" si="55"/>
        <v>0</v>
      </c>
      <c r="J200" s="24">
        <f t="shared" si="55"/>
        <v>0</v>
      </c>
    </row>
    <row r="201" spans="1:10" ht="25.5" x14ac:dyDescent="0.25">
      <c r="A201" s="26">
        <v>5163</v>
      </c>
      <c r="B201" s="27">
        <v>922100</v>
      </c>
      <c r="C201" s="28" t="s">
        <v>186</v>
      </c>
      <c r="D201" s="35">
        <f t="shared" ref="D201:D213" si="56">SUM(E201:J201)</f>
        <v>0</v>
      </c>
      <c r="E201" s="36"/>
      <c r="F201" s="36"/>
      <c r="G201" s="36"/>
      <c r="H201" s="36"/>
      <c r="I201" s="36"/>
      <c r="J201" s="37"/>
    </row>
    <row r="202" spans="1:10" ht="25.5" x14ac:dyDescent="0.25">
      <c r="A202" s="26">
        <v>5164</v>
      </c>
      <c r="B202" s="27">
        <v>922200</v>
      </c>
      <c r="C202" s="28" t="s">
        <v>187</v>
      </c>
      <c r="D202" s="35">
        <f t="shared" si="56"/>
        <v>0</v>
      </c>
      <c r="E202" s="36"/>
      <c r="F202" s="36"/>
      <c r="G202" s="36"/>
      <c r="H202" s="36"/>
      <c r="I202" s="36"/>
      <c r="J202" s="37"/>
    </row>
    <row r="203" spans="1:10" ht="25.5" x14ac:dyDescent="0.25">
      <c r="A203" s="26">
        <v>5165</v>
      </c>
      <c r="B203" s="27">
        <v>922300</v>
      </c>
      <c r="C203" s="28" t="s">
        <v>188</v>
      </c>
      <c r="D203" s="35">
        <f t="shared" si="56"/>
        <v>0</v>
      </c>
      <c r="E203" s="36"/>
      <c r="F203" s="36"/>
      <c r="G203" s="36"/>
      <c r="H203" s="36"/>
      <c r="I203" s="36"/>
      <c r="J203" s="37"/>
    </row>
    <row r="204" spans="1:10" ht="25.5" x14ac:dyDescent="0.25">
      <c r="A204" s="26">
        <v>5166</v>
      </c>
      <c r="B204" s="27">
        <v>922400</v>
      </c>
      <c r="C204" s="28" t="s">
        <v>189</v>
      </c>
      <c r="D204" s="35">
        <f t="shared" si="56"/>
        <v>0</v>
      </c>
      <c r="E204" s="36"/>
      <c r="F204" s="36"/>
      <c r="G204" s="36"/>
      <c r="H204" s="36"/>
      <c r="I204" s="36"/>
      <c r="J204" s="37"/>
    </row>
    <row r="205" spans="1:10" ht="38.25" x14ac:dyDescent="0.25">
      <c r="A205" s="26">
        <v>5167</v>
      </c>
      <c r="B205" s="27">
        <v>922500</v>
      </c>
      <c r="C205" s="28" t="s">
        <v>190</v>
      </c>
      <c r="D205" s="35">
        <f t="shared" si="56"/>
        <v>0</v>
      </c>
      <c r="E205" s="36"/>
      <c r="F205" s="36"/>
      <c r="G205" s="36"/>
      <c r="H205" s="36"/>
      <c r="I205" s="36"/>
      <c r="J205" s="37"/>
    </row>
    <row r="206" spans="1:10" x14ac:dyDescent="0.25">
      <c r="A206" s="111" t="s">
        <v>2</v>
      </c>
      <c r="B206" s="112" t="s">
        <v>3</v>
      </c>
      <c r="C206" s="113" t="s">
        <v>4</v>
      </c>
      <c r="D206" s="114" t="s">
        <v>5</v>
      </c>
      <c r="E206" s="114"/>
      <c r="F206" s="114"/>
      <c r="G206" s="114"/>
      <c r="H206" s="114"/>
      <c r="I206" s="114"/>
      <c r="J206" s="115"/>
    </row>
    <row r="207" spans="1:10" x14ac:dyDescent="0.25">
      <c r="A207" s="111"/>
      <c r="B207" s="112"/>
      <c r="C207" s="113"/>
      <c r="D207" s="113" t="s">
        <v>6</v>
      </c>
      <c r="E207" s="114" t="s">
        <v>7</v>
      </c>
      <c r="F207" s="114"/>
      <c r="G207" s="114"/>
      <c r="H207" s="114"/>
      <c r="I207" s="114" t="s">
        <v>8</v>
      </c>
      <c r="J207" s="115" t="s">
        <v>9</v>
      </c>
    </row>
    <row r="208" spans="1:10" ht="25.5" x14ac:dyDescent="0.25">
      <c r="A208" s="111"/>
      <c r="B208" s="112"/>
      <c r="C208" s="113"/>
      <c r="D208" s="113"/>
      <c r="E208" s="15" t="s">
        <v>10</v>
      </c>
      <c r="F208" s="15" t="s">
        <v>11</v>
      </c>
      <c r="G208" s="15" t="s">
        <v>12</v>
      </c>
      <c r="H208" s="15" t="s">
        <v>13</v>
      </c>
      <c r="I208" s="114"/>
      <c r="J208" s="115"/>
    </row>
    <row r="209" spans="1:10" x14ac:dyDescent="0.25">
      <c r="A209" s="32" t="s">
        <v>19</v>
      </c>
      <c r="B209" s="33" t="s">
        <v>20</v>
      </c>
      <c r="C209" s="33" t="s">
        <v>21</v>
      </c>
      <c r="D209" s="18">
        <v>4</v>
      </c>
      <c r="E209" s="18" t="s">
        <v>23</v>
      </c>
      <c r="F209" s="18" t="s">
        <v>24</v>
      </c>
      <c r="G209" s="18" t="s">
        <v>25</v>
      </c>
      <c r="H209" s="18" t="s">
        <v>26</v>
      </c>
      <c r="I209" s="18" t="s">
        <v>27</v>
      </c>
      <c r="J209" s="19" t="s">
        <v>28</v>
      </c>
    </row>
    <row r="210" spans="1:10" ht="25.5" x14ac:dyDescent="0.25">
      <c r="A210" s="26">
        <v>5168</v>
      </c>
      <c r="B210" s="27">
        <v>922600</v>
      </c>
      <c r="C210" s="28" t="s">
        <v>191</v>
      </c>
      <c r="D210" s="35">
        <f t="shared" si="56"/>
        <v>0</v>
      </c>
      <c r="E210" s="36"/>
      <c r="F210" s="36"/>
      <c r="G210" s="36"/>
      <c r="H210" s="36"/>
      <c r="I210" s="36"/>
      <c r="J210" s="37"/>
    </row>
    <row r="211" spans="1:10" ht="25.5" x14ac:dyDescent="0.25">
      <c r="A211" s="26">
        <v>5169</v>
      </c>
      <c r="B211" s="27">
        <v>922700</v>
      </c>
      <c r="C211" s="28" t="s">
        <v>192</v>
      </c>
      <c r="D211" s="35">
        <f t="shared" si="56"/>
        <v>0</v>
      </c>
      <c r="E211" s="36"/>
      <c r="F211" s="36"/>
      <c r="G211" s="36"/>
      <c r="H211" s="36"/>
      <c r="I211" s="36"/>
      <c r="J211" s="37"/>
    </row>
    <row r="212" spans="1:10" x14ac:dyDescent="0.25">
      <c r="A212" s="26">
        <v>5170</v>
      </c>
      <c r="B212" s="27">
        <v>922800</v>
      </c>
      <c r="C212" s="28" t="s">
        <v>193</v>
      </c>
      <c r="D212" s="35">
        <f t="shared" si="56"/>
        <v>0</v>
      </c>
      <c r="E212" s="36"/>
      <c r="F212" s="36"/>
      <c r="G212" s="36"/>
      <c r="H212" s="36"/>
      <c r="I212" s="36"/>
      <c r="J212" s="37"/>
    </row>
    <row r="213" spans="1:10" ht="26.25" thickBot="1" x14ac:dyDescent="0.3">
      <c r="A213" s="42">
        <v>5171</v>
      </c>
      <c r="B213" s="43"/>
      <c r="C213" s="44" t="s">
        <v>194</v>
      </c>
      <c r="D213" s="45">
        <f t="shared" si="56"/>
        <v>494511</v>
      </c>
      <c r="E213" s="45">
        <f t="shared" ref="E213:J213" si="57">E11+E165</f>
        <v>7000</v>
      </c>
      <c r="F213" s="45">
        <f t="shared" si="57"/>
        <v>11000</v>
      </c>
      <c r="G213" s="45">
        <f t="shared" si="57"/>
        <v>20000</v>
      </c>
      <c r="H213" s="45">
        <f t="shared" si="57"/>
        <v>417249</v>
      </c>
      <c r="I213" s="45">
        <f t="shared" si="57"/>
        <v>5250</v>
      </c>
      <c r="J213" s="46">
        <f t="shared" si="57"/>
        <v>34012</v>
      </c>
    </row>
    <row r="214" spans="1:10" x14ac:dyDescent="0.25">
      <c r="A214" s="47"/>
      <c r="B214" s="48"/>
      <c r="C214" s="49"/>
      <c r="D214" s="50"/>
      <c r="E214" s="50"/>
      <c r="F214" s="50"/>
      <c r="G214" s="50"/>
      <c r="H214" s="50"/>
      <c r="I214" s="50"/>
      <c r="J214" s="50"/>
    </row>
    <row r="215" spans="1:10" x14ac:dyDescent="0.25">
      <c r="A215" s="47"/>
      <c r="B215" s="48"/>
      <c r="C215" s="49"/>
      <c r="D215" s="50"/>
      <c r="E215" s="50"/>
      <c r="F215" s="50"/>
      <c r="G215" s="50"/>
      <c r="H215" s="50"/>
      <c r="I215" s="50"/>
      <c r="J215" s="50"/>
    </row>
    <row r="216" spans="1:10" x14ac:dyDescent="0.25">
      <c r="A216" s="51" t="s">
        <v>195</v>
      </c>
      <c r="B216" s="48"/>
      <c r="C216" s="49"/>
      <c r="D216" s="50"/>
      <c r="E216" s="50"/>
      <c r="F216" s="50"/>
      <c r="G216" s="50"/>
      <c r="H216" s="50"/>
      <c r="I216" s="50"/>
      <c r="J216" s="50"/>
    </row>
    <row r="217" spans="1:10" ht="15.75" thickBot="1" x14ac:dyDescent="0.3">
      <c r="A217" s="47"/>
      <c r="B217" s="48"/>
      <c r="C217" s="49"/>
      <c r="D217" s="50"/>
      <c r="E217" s="50"/>
      <c r="F217" s="50"/>
      <c r="G217" s="50"/>
      <c r="H217" s="50"/>
      <c r="I217" s="50" t="s">
        <v>1</v>
      </c>
      <c r="J217" s="50"/>
    </row>
    <row r="218" spans="1:10" x14ac:dyDescent="0.25">
      <c r="A218" s="105" t="s">
        <v>2</v>
      </c>
      <c r="B218" s="107" t="s">
        <v>3</v>
      </c>
      <c r="C218" s="107" t="s">
        <v>4</v>
      </c>
      <c r="D218" s="107" t="s">
        <v>196</v>
      </c>
      <c r="E218" s="109"/>
      <c r="F218" s="109"/>
      <c r="G218" s="109"/>
      <c r="H218" s="109"/>
      <c r="I218" s="109"/>
      <c r="J218" s="110"/>
    </row>
    <row r="219" spans="1:10" x14ac:dyDescent="0.25">
      <c r="A219" s="106"/>
      <c r="B219" s="102"/>
      <c r="C219" s="108"/>
      <c r="D219" s="101" t="s">
        <v>197</v>
      </c>
      <c r="E219" s="101" t="s">
        <v>198</v>
      </c>
      <c r="F219" s="102"/>
      <c r="G219" s="102"/>
      <c r="H219" s="102"/>
      <c r="I219" s="101" t="s">
        <v>8</v>
      </c>
      <c r="J219" s="104" t="s">
        <v>9</v>
      </c>
    </row>
    <row r="220" spans="1:10" ht="25.5" x14ac:dyDescent="0.25">
      <c r="A220" s="106"/>
      <c r="B220" s="102"/>
      <c r="C220" s="108"/>
      <c r="D220" s="102"/>
      <c r="E220" s="52" t="s">
        <v>199</v>
      </c>
      <c r="F220" s="52" t="s">
        <v>11</v>
      </c>
      <c r="G220" s="52" t="s">
        <v>12</v>
      </c>
      <c r="H220" s="52" t="s">
        <v>13</v>
      </c>
      <c r="I220" s="102"/>
      <c r="J220" s="103"/>
    </row>
    <row r="221" spans="1:10" x14ac:dyDescent="0.25">
      <c r="A221" s="53">
        <v>1</v>
      </c>
      <c r="B221" s="52">
        <v>2</v>
      </c>
      <c r="C221" s="52">
        <v>3</v>
      </c>
      <c r="D221" s="54">
        <v>4</v>
      </c>
      <c r="E221" s="54">
        <v>5</v>
      </c>
      <c r="F221" s="54">
        <v>6</v>
      </c>
      <c r="G221" s="54">
        <v>7</v>
      </c>
      <c r="H221" s="54">
        <v>8</v>
      </c>
      <c r="I221" s="54">
        <v>9</v>
      </c>
      <c r="J221" s="55">
        <v>10</v>
      </c>
    </row>
    <row r="222" spans="1:10" ht="38.25" x14ac:dyDescent="0.25">
      <c r="A222" s="25">
        <v>5172</v>
      </c>
      <c r="B222" s="21"/>
      <c r="C222" s="22" t="s">
        <v>200</v>
      </c>
      <c r="D222" s="23">
        <f t="shared" ref="D222:D293" si="58">SUM(E222:J222)</f>
        <v>494511</v>
      </c>
      <c r="E222" s="23">
        <f t="shared" ref="E222:J222" si="59">E223+E419</f>
        <v>7000</v>
      </c>
      <c r="F222" s="23">
        <f t="shared" si="59"/>
        <v>11000</v>
      </c>
      <c r="G222" s="23">
        <f t="shared" si="59"/>
        <v>20000</v>
      </c>
      <c r="H222" s="23">
        <f t="shared" si="59"/>
        <v>417249</v>
      </c>
      <c r="I222" s="23">
        <f t="shared" si="59"/>
        <v>5250</v>
      </c>
      <c r="J222" s="24">
        <f t="shared" si="59"/>
        <v>34012</v>
      </c>
    </row>
    <row r="223" spans="1:10" ht="38.25" x14ac:dyDescent="0.25">
      <c r="A223" s="25">
        <v>5173</v>
      </c>
      <c r="B223" s="21">
        <v>400000</v>
      </c>
      <c r="C223" s="22" t="s">
        <v>201</v>
      </c>
      <c r="D223" s="23">
        <f t="shared" si="58"/>
        <v>475546</v>
      </c>
      <c r="E223" s="23">
        <f t="shared" ref="E223:J223" si="60">E224+E250+E299+E318+E346+E359+E379+E398</f>
        <v>5770</v>
      </c>
      <c r="F223" s="23">
        <f t="shared" si="60"/>
        <v>0</v>
      </c>
      <c r="G223" s="23">
        <f t="shared" si="60"/>
        <v>18615</v>
      </c>
      <c r="H223" s="23">
        <f t="shared" si="60"/>
        <v>417249</v>
      </c>
      <c r="I223" s="23">
        <f t="shared" si="60"/>
        <v>1000</v>
      </c>
      <c r="J223" s="24">
        <f t="shared" si="60"/>
        <v>32912</v>
      </c>
    </row>
    <row r="224" spans="1:10" ht="38.25" x14ac:dyDescent="0.25">
      <c r="A224" s="25">
        <v>5174</v>
      </c>
      <c r="B224" s="21">
        <v>410000</v>
      </c>
      <c r="C224" s="22" t="s">
        <v>202</v>
      </c>
      <c r="D224" s="23">
        <f t="shared" si="58"/>
        <v>385745</v>
      </c>
      <c r="E224" s="23">
        <f t="shared" ref="E224:J224" si="61">E225+E227+E231+E233+E242+E244+E246+E248</f>
        <v>4498</v>
      </c>
      <c r="F224" s="23">
        <f t="shared" si="61"/>
        <v>0</v>
      </c>
      <c r="G224" s="23">
        <f t="shared" si="61"/>
        <v>16460</v>
      </c>
      <c r="H224" s="23">
        <f t="shared" si="61"/>
        <v>348135</v>
      </c>
      <c r="I224" s="23">
        <f t="shared" si="61"/>
        <v>0</v>
      </c>
      <c r="J224" s="24">
        <f t="shared" si="61"/>
        <v>16652</v>
      </c>
    </row>
    <row r="225" spans="1:10" ht="25.5" x14ac:dyDescent="0.25">
      <c r="A225" s="25">
        <v>5175</v>
      </c>
      <c r="B225" s="21">
        <v>411000</v>
      </c>
      <c r="C225" s="22" t="s">
        <v>203</v>
      </c>
      <c r="D225" s="23">
        <f t="shared" si="58"/>
        <v>296950</v>
      </c>
      <c r="E225" s="23">
        <f t="shared" ref="E225:J225" si="62">E226</f>
        <v>1000</v>
      </c>
      <c r="F225" s="23">
        <f t="shared" si="62"/>
        <v>0</v>
      </c>
      <c r="G225" s="23">
        <f t="shared" si="62"/>
        <v>14630</v>
      </c>
      <c r="H225" s="23">
        <f t="shared" si="62"/>
        <v>269704</v>
      </c>
      <c r="I225" s="23">
        <f t="shared" si="62"/>
        <v>0</v>
      </c>
      <c r="J225" s="24">
        <f t="shared" si="62"/>
        <v>11616</v>
      </c>
    </row>
    <row r="226" spans="1:10" x14ac:dyDescent="0.25">
      <c r="A226" s="26">
        <v>5176</v>
      </c>
      <c r="B226" s="27">
        <v>411100</v>
      </c>
      <c r="C226" s="28" t="s">
        <v>204</v>
      </c>
      <c r="D226" s="35">
        <f t="shared" si="58"/>
        <v>296950</v>
      </c>
      <c r="E226" s="36">
        <v>1000</v>
      </c>
      <c r="F226" s="36"/>
      <c r="G226" s="36">
        <v>14630</v>
      </c>
      <c r="H226" s="36">
        <f>314988-H228-H229-H233-14313+16500+10230</f>
        <v>269704</v>
      </c>
      <c r="I226" s="36"/>
      <c r="J226" s="37">
        <v>11616</v>
      </c>
    </row>
    <row r="227" spans="1:10" ht="38.25" x14ac:dyDescent="0.25">
      <c r="A227" s="25">
        <v>5177</v>
      </c>
      <c r="B227" s="21">
        <v>412000</v>
      </c>
      <c r="C227" s="22" t="s">
        <v>205</v>
      </c>
      <c r="D227" s="23">
        <f t="shared" si="58"/>
        <v>54003</v>
      </c>
      <c r="E227" s="23">
        <f t="shared" ref="E227:J227" si="63">SUM(E228:E230)</f>
        <v>200</v>
      </c>
      <c r="F227" s="23">
        <f t="shared" si="63"/>
        <v>0</v>
      </c>
      <c r="G227" s="23">
        <f t="shared" si="63"/>
        <v>1830</v>
      </c>
      <c r="H227" s="23">
        <f t="shared" si="63"/>
        <v>49893</v>
      </c>
      <c r="I227" s="23">
        <f t="shared" si="63"/>
        <v>0</v>
      </c>
      <c r="J227" s="24">
        <f t="shared" si="63"/>
        <v>2080</v>
      </c>
    </row>
    <row r="228" spans="1:10" ht="25.5" x14ac:dyDescent="0.25">
      <c r="A228" s="26">
        <v>5178</v>
      </c>
      <c r="B228" s="27">
        <v>412100</v>
      </c>
      <c r="C228" s="28" t="s">
        <v>206</v>
      </c>
      <c r="D228" s="35">
        <f t="shared" si="58"/>
        <v>36343</v>
      </c>
      <c r="E228" s="36">
        <v>150</v>
      </c>
      <c r="F228" s="36"/>
      <c r="G228" s="36">
        <v>1370</v>
      </c>
      <c r="H228" s="36">
        <f>32293+1000</f>
        <v>33293</v>
      </c>
      <c r="I228" s="36"/>
      <c r="J228" s="37">
        <v>1530</v>
      </c>
    </row>
    <row r="229" spans="1:10" x14ac:dyDescent="0.25">
      <c r="A229" s="26">
        <v>5179</v>
      </c>
      <c r="B229" s="27">
        <v>412200</v>
      </c>
      <c r="C229" s="28" t="s">
        <v>207</v>
      </c>
      <c r="D229" s="35">
        <f t="shared" si="58"/>
        <v>17660</v>
      </c>
      <c r="E229" s="36">
        <v>50</v>
      </c>
      <c r="F229" s="36"/>
      <c r="G229" s="36">
        <v>460</v>
      </c>
      <c r="H229" s="36">
        <f>13600+3000</f>
        <v>16600</v>
      </c>
      <c r="I229" s="36"/>
      <c r="J229" s="37">
        <v>550</v>
      </c>
    </row>
    <row r="230" spans="1:10" x14ac:dyDescent="0.25">
      <c r="A230" s="26">
        <v>5180</v>
      </c>
      <c r="B230" s="27">
        <v>412300</v>
      </c>
      <c r="C230" s="28" t="s">
        <v>208</v>
      </c>
      <c r="D230" s="35">
        <f t="shared" si="58"/>
        <v>0</v>
      </c>
      <c r="E230" s="36"/>
      <c r="F230" s="36"/>
      <c r="G230" s="36"/>
      <c r="H230" s="36"/>
      <c r="I230" s="36"/>
      <c r="J230" s="37"/>
    </row>
    <row r="231" spans="1:10" x14ac:dyDescent="0.25">
      <c r="A231" s="25">
        <v>5181</v>
      </c>
      <c r="B231" s="21">
        <v>413000</v>
      </c>
      <c r="C231" s="22" t="s">
        <v>209</v>
      </c>
      <c r="D231" s="23">
        <f t="shared" si="58"/>
        <v>400</v>
      </c>
      <c r="E231" s="23"/>
      <c r="F231" s="23">
        <f t="shared" ref="F231:J231" si="64">F232</f>
        <v>0</v>
      </c>
      <c r="G231" s="23">
        <f t="shared" si="64"/>
        <v>0</v>
      </c>
      <c r="H231" s="23">
        <f t="shared" si="64"/>
        <v>0</v>
      </c>
      <c r="I231" s="23">
        <f t="shared" si="64"/>
        <v>0</v>
      </c>
      <c r="J231" s="24">
        <f t="shared" si="64"/>
        <v>400</v>
      </c>
    </row>
    <row r="232" spans="1:10" x14ac:dyDescent="0.25">
      <c r="A232" s="26">
        <v>5182</v>
      </c>
      <c r="B232" s="27">
        <v>413100</v>
      </c>
      <c r="C232" s="28" t="s">
        <v>210</v>
      </c>
      <c r="D232" s="35">
        <f t="shared" si="58"/>
        <v>400</v>
      </c>
      <c r="E232" s="36"/>
      <c r="F232" s="36"/>
      <c r="G232" s="36"/>
      <c r="H232" s="36"/>
      <c r="I232" s="36"/>
      <c r="J232" s="37">
        <v>400</v>
      </c>
    </row>
    <row r="233" spans="1:10" ht="25.5" x14ac:dyDescent="0.25">
      <c r="A233" s="25">
        <v>5183</v>
      </c>
      <c r="B233" s="21">
        <v>414000</v>
      </c>
      <c r="C233" s="22" t="s">
        <v>211</v>
      </c>
      <c r="D233" s="23">
        <f t="shared" si="58"/>
        <v>11612</v>
      </c>
      <c r="E233" s="23">
        <f t="shared" ref="E233:J233" si="65">SUM(E234:E241)</f>
        <v>3248</v>
      </c>
      <c r="F233" s="23">
        <f t="shared" si="65"/>
        <v>0</v>
      </c>
      <c r="G233" s="23">
        <f t="shared" si="65"/>
        <v>0</v>
      </c>
      <c r="H233" s="23">
        <f t="shared" si="65"/>
        <v>7808</v>
      </c>
      <c r="I233" s="23">
        <f t="shared" si="65"/>
        <v>0</v>
      </c>
      <c r="J233" s="24">
        <f t="shared" si="65"/>
        <v>556</v>
      </c>
    </row>
    <row r="234" spans="1:10" ht="25.5" x14ac:dyDescent="0.25">
      <c r="A234" s="26">
        <v>5184</v>
      </c>
      <c r="B234" s="27">
        <v>414100</v>
      </c>
      <c r="C234" s="28" t="s">
        <v>212</v>
      </c>
      <c r="D234" s="35">
        <f t="shared" si="58"/>
        <v>56</v>
      </c>
      <c r="E234" s="36"/>
      <c r="F234" s="36"/>
      <c r="G234" s="36"/>
      <c r="H234" s="36"/>
      <c r="I234" s="36"/>
      <c r="J234" s="37">
        <v>56</v>
      </c>
    </row>
    <row r="235" spans="1:10" x14ac:dyDescent="0.25">
      <c r="A235" s="26">
        <v>5185</v>
      </c>
      <c r="B235" s="27">
        <v>414200</v>
      </c>
      <c r="C235" s="28" t="s">
        <v>213</v>
      </c>
      <c r="D235" s="35">
        <f t="shared" si="58"/>
        <v>0</v>
      </c>
      <c r="E235" s="36"/>
      <c r="F235" s="36"/>
      <c r="G235" s="36"/>
      <c r="H235" s="36"/>
      <c r="I235" s="36"/>
      <c r="J235" s="37"/>
    </row>
    <row r="236" spans="1:10" x14ac:dyDescent="0.25">
      <c r="A236" s="26">
        <v>5186</v>
      </c>
      <c r="B236" s="27">
        <v>414300</v>
      </c>
      <c r="C236" s="28" t="s">
        <v>214</v>
      </c>
      <c r="D236" s="35">
        <f t="shared" si="58"/>
        <v>8556</v>
      </c>
      <c r="E236" s="36">
        <f>3748-500</f>
        <v>3248</v>
      </c>
      <c r="F236" s="36"/>
      <c r="G236" s="36"/>
      <c r="H236" s="36">
        <v>4808</v>
      </c>
      <c r="I236" s="36"/>
      <c r="J236" s="37">
        <v>500</v>
      </c>
    </row>
    <row r="237" spans="1:10" x14ac:dyDescent="0.25">
      <c r="A237" s="98" t="s">
        <v>2</v>
      </c>
      <c r="B237" s="99" t="s">
        <v>3</v>
      </c>
      <c r="C237" s="100" t="s">
        <v>4</v>
      </c>
      <c r="D237" s="101" t="s">
        <v>196</v>
      </c>
      <c r="E237" s="102"/>
      <c r="F237" s="102"/>
      <c r="G237" s="102"/>
      <c r="H237" s="102"/>
      <c r="I237" s="102"/>
      <c r="J237" s="103"/>
    </row>
    <row r="238" spans="1:10" x14ac:dyDescent="0.25">
      <c r="A238" s="98"/>
      <c r="B238" s="99"/>
      <c r="C238" s="100"/>
      <c r="D238" s="101" t="s">
        <v>197</v>
      </c>
      <c r="E238" s="101" t="s">
        <v>198</v>
      </c>
      <c r="F238" s="102"/>
      <c r="G238" s="102"/>
      <c r="H238" s="102"/>
      <c r="I238" s="101" t="s">
        <v>8</v>
      </c>
      <c r="J238" s="104" t="s">
        <v>9</v>
      </c>
    </row>
    <row r="239" spans="1:10" ht="25.5" x14ac:dyDescent="0.25">
      <c r="A239" s="98"/>
      <c r="B239" s="99"/>
      <c r="C239" s="100"/>
      <c r="D239" s="102"/>
      <c r="E239" s="52" t="s">
        <v>199</v>
      </c>
      <c r="F239" s="52" t="s">
        <v>11</v>
      </c>
      <c r="G239" s="52" t="s">
        <v>12</v>
      </c>
      <c r="H239" s="52" t="s">
        <v>13</v>
      </c>
      <c r="I239" s="102"/>
      <c r="J239" s="103"/>
    </row>
    <row r="240" spans="1:10" x14ac:dyDescent="0.25">
      <c r="A240" s="56" t="s">
        <v>19</v>
      </c>
      <c r="B240" s="57" t="s">
        <v>20</v>
      </c>
      <c r="C240" s="57" t="s">
        <v>21</v>
      </c>
      <c r="D240" s="58">
        <v>4</v>
      </c>
      <c r="E240" s="58" t="s">
        <v>23</v>
      </c>
      <c r="F240" s="58" t="s">
        <v>24</v>
      </c>
      <c r="G240" s="58" t="s">
        <v>25</v>
      </c>
      <c r="H240" s="58" t="s">
        <v>26</v>
      </c>
      <c r="I240" s="58" t="s">
        <v>27</v>
      </c>
      <c r="J240" s="59" t="s">
        <v>28</v>
      </c>
    </row>
    <row r="241" spans="1:10" ht="38.25" x14ac:dyDescent="0.25">
      <c r="A241" s="26">
        <v>5187</v>
      </c>
      <c r="B241" s="27">
        <v>414400</v>
      </c>
      <c r="C241" s="28" t="s">
        <v>215</v>
      </c>
      <c r="D241" s="35">
        <f t="shared" si="58"/>
        <v>3000</v>
      </c>
      <c r="E241" s="36"/>
      <c r="F241" s="36"/>
      <c r="G241" s="36"/>
      <c r="H241" s="36">
        <v>3000</v>
      </c>
      <c r="I241" s="36"/>
      <c r="J241" s="37"/>
    </row>
    <row r="242" spans="1:10" ht="25.5" x14ac:dyDescent="0.25">
      <c r="A242" s="25">
        <v>5188</v>
      </c>
      <c r="B242" s="21">
        <v>415000</v>
      </c>
      <c r="C242" s="22" t="s">
        <v>216</v>
      </c>
      <c r="D242" s="23">
        <f t="shared" si="58"/>
        <v>17980</v>
      </c>
      <c r="E242" s="23">
        <f t="shared" ref="E242:J242" si="66">E243</f>
        <v>50</v>
      </c>
      <c r="F242" s="23">
        <f t="shared" si="66"/>
        <v>0</v>
      </c>
      <c r="G242" s="23">
        <f t="shared" si="66"/>
        <v>0</v>
      </c>
      <c r="H242" s="23">
        <f t="shared" si="66"/>
        <v>16230</v>
      </c>
      <c r="I242" s="23">
        <f t="shared" si="66"/>
        <v>0</v>
      </c>
      <c r="J242" s="24">
        <f t="shared" si="66"/>
        <v>1700</v>
      </c>
    </row>
    <row r="243" spans="1:10" x14ac:dyDescent="0.25">
      <c r="A243" s="26">
        <v>5189</v>
      </c>
      <c r="B243" s="27">
        <v>415100</v>
      </c>
      <c r="C243" s="28" t="s">
        <v>217</v>
      </c>
      <c r="D243" s="35">
        <f t="shared" si="58"/>
        <v>17980</v>
      </c>
      <c r="E243" s="36">
        <v>50</v>
      </c>
      <c r="F243" s="36"/>
      <c r="G243" s="36"/>
      <c r="H243" s="36">
        <v>16230</v>
      </c>
      <c r="I243" s="36"/>
      <c r="J243" s="37">
        <v>1700</v>
      </c>
    </row>
    <row r="244" spans="1:10" ht="38.25" x14ac:dyDescent="0.25">
      <c r="A244" s="25">
        <v>5190</v>
      </c>
      <c r="B244" s="21">
        <v>416000</v>
      </c>
      <c r="C244" s="22" t="s">
        <v>218</v>
      </c>
      <c r="D244" s="60">
        <f t="shared" si="58"/>
        <v>4800</v>
      </c>
      <c r="E244" s="60">
        <f t="shared" ref="E244:J244" si="67">E245</f>
        <v>0</v>
      </c>
      <c r="F244" s="60">
        <f t="shared" si="67"/>
        <v>0</v>
      </c>
      <c r="G244" s="60">
        <f t="shared" si="67"/>
        <v>0</v>
      </c>
      <c r="H244" s="60">
        <f t="shared" si="67"/>
        <v>4500</v>
      </c>
      <c r="I244" s="60">
        <f t="shared" si="67"/>
        <v>0</v>
      </c>
      <c r="J244" s="61">
        <f t="shared" si="67"/>
        <v>300</v>
      </c>
    </row>
    <row r="245" spans="1:10" ht="25.5" x14ac:dyDescent="0.25">
      <c r="A245" s="26">
        <v>5191</v>
      </c>
      <c r="B245" s="27">
        <v>416100</v>
      </c>
      <c r="C245" s="28" t="s">
        <v>219</v>
      </c>
      <c r="D245" s="35">
        <f t="shared" si="58"/>
        <v>4800</v>
      </c>
      <c r="E245" s="36"/>
      <c r="F245" s="36"/>
      <c r="G245" s="36"/>
      <c r="H245" s="36">
        <v>4500</v>
      </c>
      <c r="I245" s="36"/>
      <c r="J245" s="37">
        <v>300</v>
      </c>
    </row>
    <row r="246" spans="1:10" x14ac:dyDescent="0.25">
      <c r="A246" s="25">
        <v>5192</v>
      </c>
      <c r="B246" s="21">
        <v>417000</v>
      </c>
      <c r="C246" s="22" t="s">
        <v>220</v>
      </c>
      <c r="D246" s="23">
        <f t="shared" si="58"/>
        <v>0</v>
      </c>
      <c r="E246" s="23">
        <f t="shared" ref="E246:J246" si="68">E247</f>
        <v>0</v>
      </c>
      <c r="F246" s="23">
        <f t="shared" si="68"/>
        <v>0</v>
      </c>
      <c r="G246" s="23">
        <f t="shared" si="68"/>
        <v>0</v>
      </c>
      <c r="H246" s="23">
        <f t="shared" si="68"/>
        <v>0</v>
      </c>
      <c r="I246" s="23">
        <f t="shared" si="68"/>
        <v>0</v>
      </c>
      <c r="J246" s="24">
        <f t="shared" si="68"/>
        <v>0</v>
      </c>
    </row>
    <row r="247" spans="1:10" x14ac:dyDescent="0.25">
      <c r="A247" s="26">
        <v>5193</v>
      </c>
      <c r="B247" s="27">
        <v>417100</v>
      </c>
      <c r="C247" s="28" t="s">
        <v>221</v>
      </c>
      <c r="D247" s="35">
        <f t="shared" si="58"/>
        <v>0</v>
      </c>
      <c r="E247" s="36"/>
      <c r="F247" s="36"/>
      <c r="G247" s="36"/>
      <c r="H247" s="36"/>
      <c r="I247" s="36"/>
      <c r="J247" s="37"/>
    </row>
    <row r="248" spans="1:10" x14ac:dyDescent="0.25">
      <c r="A248" s="25">
        <v>5194</v>
      </c>
      <c r="B248" s="21">
        <v>418000</v>
      </c>
      <c r="C248" s="22" t="s">
        <v>222</v>
      </c>
      <c r="D248" s="23">
        <f t="shared" si="58"/>
        <v>0</v>
      </c>
      <c r="E248" s="23">
        <f t="shared" ref="E248:J248" si="69">E249</f>
        <v>0</v>
      </c>
      <c r="F248" s="23">
        <f t="shared" si="69"/>
        <v>0</v>
      </c>
      <c r="G248" s="23">
        <f t="shared" si="69"/>
        <v>0</v>
      </c>
      <c r="H248" s="23">
        <f t="shared" si="69"/>
        <v>0</v>
      </c>
      <c r="I248" s="23">
        <f t="shared" si="69"/>
        <v>0</v>
      </c>
      <c r="J248" s="24">
        <f t="shared" si="69"/>
        <v>0</v>
      </c>
    </row>
    <row r="249" spans="1:10" x14ac:dyDescent="0.25">
      <c r="A249" s="26">
        <v>5195</v>
      </c>
      <c r="B249" s="27">
        <v>418100</v>
      </c>
      <c r="C249" s="28" t="s">
        <v>223</v>
      </c>
      <c r="D249" s="35">
        <f t="shared" si="58"/>
        <v>0</v>
      </c>
      <c r="E249" s="36"/>
      <c r="F249" s="36"/>
      <c r="G249" s="36"/>
      <c r="H249" s="36"/>
      <c r="I249" s="36"/>
      <c r="J249" s="37"/>
    </row>
    <row r="250" spans="1:10" ht="38.25" x14ac:dyDescent="0.25">
      <c r="A250" s="25">
        <v>5196</v>
      </c>
      <c r="B250" s="21">
        <v>420000</v>
      </c>
      <c r="C250" s="22" t="s">
        <v>224</v>
      </c>
      <c r="D250" s="23">
        <f t="shared" si="58"/>
        <v>81126</v>
      </c>
      <c r="E250" s="23">
        <f t="shared" ref="E250:J250" si="70">E251+E259+E265+E278+E286+E289</f>
        <v>1272</v>
      </c>
      <c r="F250" s="23">
        <f t="shared" si="70"/>
        <v>0</v>
      </c>
      <c r="G250" s="23">
        <f t="shared" si="70"/>
        <v>2000</v>
      </c>
      <c r="H250" s="23">
        <f t="shared" si="70"/>
        <v>63094</v>
      </c>
      <c r="I250" s="23">
        <f t="shared" si="70"/>
        <v>1000</v>
      </c>
      <c r="J250" s="24">
        <f t="shared" si="70"/>
        <v>13760</v>
      </c>
    </row>
    <row r="251" spans="1:10" ht="25.5" x14ac:dyDescent="0.25">
      <c r="A251" s="25">
        <v>5197</v>
      </c>
      <c r="B251" s="21">
        <v>421000</v>
      </c>
      <c r="C251" s="22" t="s">
        <v>225</v>
      </c>
      <c r="D251" s="23">
        <f t="shared" si="58"/>
        <v>19762</v>
      </c>
      <c r="E251" s="23">
        <f t="shared" ref="E251:J251" si="71">SUM(E252:E258)</f>
        <v>2</v>
      </c>
      <c r="F251" s="23">
        <f t="shared" si="71"/>
        <v>0</v>
      </c>
      <c r="G251" s="23">
        <f t="shared" si="71"/>
        <v>0</v>
      </c>
      <c r="H251" s="23">
        <f t="shared" si="71"/>
        <v>17800</v>
      </c>
      <c r="I251" s="23">
        <f t="shared" si="71"/>
        <v>0</v>
      </c>
      <c r="J251" s="24">
        <f t="shared" si="71"/>
        <v>1960</v>
      </c>
    </row>
    <row r="252" spans="1:10" ht="25.5" x14ac:dyDescent="0.25">
      <c r="A252" s="26">
        <v>5198</v>
      </c>
      <c r="B252" s="27">
        <v>421100</v>
      </c>
      <c r="C252" s="28" t="s">
        <v>226</v>
      </c>
      <c r="D252" s="35">
        <f t="shared" si="58"/>
        <v>1210</v>
      </c>
      <c r="E252" s="36">
        <v>2</v>
      </c>
      <c r="F252" s="36"/>
      <c r="G252" s="36"/>
      <c r="H252" s="36">
        <v>900</v>
      </c>
      <c r="I252" s="36"/>
      <c r="J252" s="37">
        <f>498-190</f>
        <v>308</v>
      </c>
    </row>
    <row r="253" spans="1:10" x14ac:dyDescent="0.25">
      <c r="A253" s="26">
        <v>5199</v>
      </c>
      <c r="B253" s="27">
        <v>421200</v>
      </c>
      <c r="C253" s="28" t="s">
        <v>227</v>
      </c>
      <c r="D253" s="35">
        <f t="shared" si="58"/>
        <v>12000</v>
      </c>
      <c r="E253" s="36"/>
      <c r="F253" s="36"/>
      <c r="G253" s="36"/>
      <c r="H253" s="36">
        <v>12000</v>
      </c>
      <c r="I253" s="36"/>
      <c r="J253" s="37"/>
    </row>
    <row r="254" spans="1:10" x14ac:dyDescent="0.25">
      <c r="A254" s="26">
        <v>5200</v>
      </c>
      <c r="B254" s="27">
        <v>421300</v>
      </c>
      <c r="C254" s="28" t="s">
        <v>228</v>
      </c>
      <c r="D254" s="35">
        <f t="shared" si="58"/>
        <v>2700</v>
      </c>
      <c r="E254" s="36"/>
      <c r="F254" s="36"/>
      <c r="G254" s="36"/>
      <c r="H254" s="36">
        <v>2200</v>
      </c>
      <c r="I254" s="36"/>
      <c r="J254" s="37">
        <v>500</v>
      </c>
    </row>
    <row r="255" spans="1:10" x14ac:dyDescent="0.25">
      <c r="A255" s="26">
        <v>5201</v>
      </c>
      <c r="B255" s="27">
        <v>421400</v>
      </c>
      <c r="C255" s="28" t="s">
        <v>229</v>
      </c>
      <c r="D255" s="35">
        <f t="shared" si="58"/>
        <v>2130</v>
      </c>
      <c r="E255" s="36"/>
      <c r="F255" s="36"/>
      <c r="G255" s="36"/>
      <c r="H255" s="36">
        <v>1700</v>
      </c>
      <c r="I255" s="36"/>
      <c r="J255" s="37">
        <f>700-270</f>
        <v>430</v>
      </c>
    </row>
    <row r="256" spans="1:10" x14ac:dyDescent="0.25">
      <c r="A256" s="26">
        <v>5202</v>
      </c>
      <c r="B256" s="27">
        <v>421500</v>
      </c>
      <c r="C256" s="28" t="s">
        <v>230</v>
      </c>
      <c r="D256" s="35">
        <f t="shared" si="58"/>
        <v>1100</v>
      </c>
      <c r="E256" s="36"/>
      <c r="F256" s="36"/>
      <c r="G256" s="36"/>
      <c r="H256" s="36">
        <v>1000</v>
      </c>
      <c r="I256" s="36"/>
      <c r="J256" s="37">
        <v>100</v>
      </c>
    </row>
    <row r="257" spans="1:10" x14ac:dyDescent="0.25">
      <c r="A257" s="26">
        <v>5203</v>
      </c>
      <c r="B257" s="27">
        <v>421600</v>
      </c>
      <c r="C257" s="28" t="s">
        <v>231</v>
      </c>
      <c r="D257" s="35">
        <f t="shared" si="58"/>
        <v>400</v>
      </c>
      <c r="E257" s="36"/>
      <c r="F257" s="36"/>
      <c r="G257" s="36"/>
      <c r="H257" s="36"/>
      <c r="I257" s="36"/>
      <c r="J257" s="37">
        <f>130+270</f>
        <v>400</v>
      </c>
    </row>
    <row r="258" spans="1:10" x14ac:dyDescent="0.25">
      <c r="A258" s="26">
        <v>5204</v>
      </c>
      <c r="B258" s="27">
        <v>421900</v>
      </c>
      <c r="C258" s="28" t="s">
        <v>232</v>
      </c>
      <c r="D258" s="35">
        <f t="shared" si="58"/>
        <v>222</v>
      </c>
      <c r="E258" s="36"/>
      <c r="F258" s="36"/>
      <c r="G258" s="36"/>
      <c r="H258" s="36"/>
      <c r="I258" s="36"/>
      <c r="J258" s="37">
        <f>70-38+190</f>
        <v>222</v>
      </c>
    </row>
    <row r="259" spans="1:10" ht="25.5" x14ac:dyDescent="0.25">
      <c r="A259" s="25">
        <v>5205</v>
      </c>
      <c r="B259" s="21">
        <v>422000</v>
      </c>
      <c r="C259" s="22" t="s">
        <v>233</v>
      </c>
      <c r="D259" s="23">
        <f t="shared" si="58"/>
        <v>3120</v>
      </c>
      <c r="E259" s="23">
        <f t="shared" ref="E259:J259" si="72">SUM(E260:E264)</f>
        <v>0</v>
      </c>
      <c r="F259" s="23">
        <f t="shared" si="72"/>
        <v>0</v>
      </c>
      <c r="G259" s="23">
        <f t="shared" si="72"/>
        <v>200</v>
      </c>
      <c r="H259" s="23">
        <f t="shared" si="72"/>
        <v>120</v>
      </c>
      <c r="I259" s="23">
        <f t="shared" si="72"/>
        <v>0</v>
      </c>
      <c r="J259" s="24">
        <f t="shared" si="72"/>
        <v>2800</v>
      </c>
    </row>
    <row r="260" spans="1:10" ht="25.5" x14ac:dyDescent="0.25">
      <c r="A260" s="26">
        <v>5206</v>
      </c>
      <c r="B260" s="27">
        <v>422100</v>
      </c>
      <c r="C260" s="28" t="s">
        <v>234</v>
      </c>
      <c r="D260" s="35">
        <f t="shared" si="58"/>
        <v>3000</v>
      </c>
      <c r="E260" s="36"/>
      <c r="F260" s="36"/>
      <c r="G260" s="36">
        <v>200</v>
      </c>
      <c r="H260" s="36"/>
      <c r="I260" s="36"/>
      <c r="J260" s="37">
        <f>150+40+1200+1410</f>
        <v>2800</v>
      </c>
    </row>
    <row r="261" spans="1:10" ht="25.5" x14ac:dyDescent="0.25">
      <c r="A261" s="26">
        <v>5207</v>
      </c>
      <c r="B261" s="27">
        <v>422200</v>
      </c>
      <c r="C261" s="28" t="s">
        <v>235</v>
      </c>
      <c r="D261" s="35">
        <f t="shared" si="58"/>
        <v>0</v>
      </c>
      <c r="E261" s="36"/>
      <c r="F261" s="36"/>
      <c r="G261" s="36"/>
      <c r="H261" s="36"/>
      <c r="I261" s="36"/>
      <c r="J261" s="37"/>
    </row>
    <row r="262" spans="1:10" ht="25.5" x14ac:dyDescent="0.25">
      <c r="A262" s="26">
        <v>5208</v>
      </c>
      <c r="B262" s="27">
        <v>422300</v>
      </c>
      <c r="C262" s="28" t="s">
        <v>236</v>
      </c>
      <c r="D262" s="35">
        <f t="shared" si="58"/>
        <v>120</v>
      </c>
      <c r="E262" s="36"/>
      <c r="F262" s="36"/>
      <c r="G262" s="36"/>
      <c r="H262" s="36">
        <v>120</v>
      </c>
      <c r="I262" s="36"/>
      <c r="J262" s="37"/>
    </row>
    <row r="263" spans="1:10" x14ac:dyDescent="0.25">
      <c r="A263" s="26">
        <v>5209</v>
      </c>
      <c r="B263" s="27">
        <v>422400</v>
      </c>
      <c r="C263" s="28" t="s">
        <v>237</v>
      </c>
      <c r="D263" s="35">
        <f t="shared" si="58"/>
        <v>0</v>
      </c>
      <c r="E263" s="36"/>
      <c r="F263" s="36"/>
      <c r="G263" s="36"/>
      <c r="H263" s="36"/>
      <c r="I263" s="36"/>
      <c r="J263" s="37"/>
    </row>
    <row r="264" spans="1:10" x14ac:dyDescent="0.25">
      <c r="A264" s="26">
        <v>5210</v>
      </c>
      <c r="B264" s="27">
        <v>422900</v>
      </c>
      <c r="C264" s="28" t="s">
        <v>238</v>
      </c>
      <c r="D264" s="35">
        <f t="shared" si="58"/>
        <v>0</v>
      </c>
      <c r="E264" s="36"/>
      <c r="F264" s="36"/>
      <c r="G264" s="36"/>
      <c r="H264" s="36"/>
      <c r="I264" s="36"/>
      <c r="J264" s="37"/>
    </row>
    <row r="265" spans="1:10" ht="25.5" x14ac:dyDescent="0.25">
      <c r="A265" s="25">
        <v>5211</v>
      </c>
      <c r="B265" s="21">
        <v>423000</v>
      </c>
      <c r="C265" s="22" t="s">
        <v>239</v>
      </c>
      <c r="D265" s="23">
        <f t="shared" si="58"/>
        <v>7030</v>
      </c>
      <c r="E265" s="23">
        <f t="shared" ref="E265:J265" si="73">SUM(E266:E277)</f>
        <v>960</v>
      </c>
      <c r="F265" s="23">
        <f t="shared" si="73"/>
        <v>0</v>
      </c>
      <c r="G265" s="23">
        <f t="shared" si="73"/>
        <v>0</v>
      </c>
      <c r="H265" s="23">
        <f t="shared" si="73"/>
        <v>4770</v>
      </c>
      <c r="I265" s="23">
        <f t="shared" si="73"/>
        <v>0</v>
      </c>
      <c r="J265" s="24">
        <f t="shared" si="73"/>
        <v>1300</v>
      </c>
    </row>
    <row r="266" spans="1:10" x14ac:dyDescent="0.25">
      <c r="A266" s="26">
        <v>5212</v>
      </c>
      <c r="B266" s="27">
        <v>423100</v>
      </c>
      <c r="C266" s="28" t="s">
        <v>240</v>
      </c>
      <c r="D266" s="35">
        <f t="shared" si="58"/>
        <v>0</v>
      </c>
      <c r="E266" s="36"/>
      <c r="F266" s="36"/>
      <c r="G266" s="36"/>
      <c r="H266" s="36"/>
      <c r="I266" s="36"/>
      <c r="J266" s="37"/>
    </row>
    <row r="267" spans="1:10" x14ac:dyDescent="0.25">
      <c r="A267" s="26">
        <v>5213</v>
      </c>
      <c r="B267" s="27">
        <v>423200</v>
      </c>
      <c r="C267" s="28" t="s">
        <v>241</v>
      </c>
      <c r="D267" s="35">
        <f t="shared" si="58"/>
        <v>3876</v>
      </c>
      <c r="E267" s="36">
        <v>336</v>
      </c>
      <c r="F267" s="36"/>
      <c r="G267" s="36"/>
      <c r="H267" s="36">
        <f>3600-150</f>
        <v>3450</v>
      </c>
      <c r="I267" s="36"/>
      <c r="J267" s="37">
        <f>100-10</f>
        <v>90</v>
      </c>
    </row>
    <row r="268" spans="1:10" ht="25.5" x14ac:dyDescent="0.25">
      <c r="A268" s="26">
        <v>5214</v>
      </c>
      <c r="B268" s="27">
        <v>423300</v>
      </c>
      <c r="C268" s="28" t="s">
        <v>242</v>
      </c>
      <c r="D268" s="35">
        <f t="shared" si="58"/>
        <v>1300</v>
      </c>
      <c r="E268" s="36"/>
      <c r="F268" s="36"/>
      <c r="G268" s="36"/>
      <c r="H268" s="36">
        <f>400+250+150+100+200</f>
        <v>1100</v>
      </c>
      <c r="I268" s="36"/>
      <c r="J268" s="37">
        <v>200</v>
      </c>
    </row>
    <row r="269" spans="1:10" x14ac:dyDescent="0.25">
      <c r="A269" s="26">
        <v>5215</v>
      </c>
      <c r="B269" s="27">
        <v>423400</v>
      </c>
      <c r="C269" s="28" t="s">
        <v>243</v>
      </c>
      <c r="D269" s="35">
        <f t="shared" si="58"/>
        <v>674</v>
      </c>
      <c r="E269" s="36">
        <f>124+500</f>
        <v>624</v>
      </c>
      <c r="F269" s="36"/>
      <c r="G269" s="36"/>
      <c r="H269" s="36"/>
      <c r="I269" s="36"/>
      <c r="J269" s="37">
        <v>50</v>
      </c>
    </row>
    <row r="270" spans="1:10" x14ac:dyDescent="0.25">
      <c r="A270" s="26">
        <v>5216</v>
      </c>
      <c r="B270" s="27">
        <v>423500</v>
      </c>
      <c r="C270" s="28" t="s">
        <v>244</v>
      </c>
      <c r="D270" s="35">
        <f t="shared" si="58"/>
        <v>630</v>
      </c>
      <c r="E270" s="36"/>
      <c r="F270" s="36"/>
      <c r="G270" s="36"/>
      <c r="H270" s="36"/>
      <c r="I270" s="36"/>
      <c r="J270" s="37">
        <f>620+10</f>
        <v>630</v>
      </c>
    </row>
    <row r="271" spans="1:10" x14ac:dyDescent="0.25">
      <c r="A271" s="26">
        <v>5217</v>
      </c>
      <c r="B271" s="27">
        <v>423600</v>
      </c>
      <c r="C271" s="28" t="s">
        <v>245</v>
      </c>
      <c r="D271" s="35">
        <f t="shared" si="58"/>
        <v>280</v>
      </c>
      <c r="E271" s="36"/>
      <c r="F271" s="36"/>
      <c r="G271" s="36"/>
      <c r="H271" s="36">
        <f>400-250+70</f>
        <v>220</v>
      </c>
      <c r="I271" s="36"/>
      <c r="J271" s="37">
        <v>60</v>
      </c>
    </row>
    <row r="272" spans="1:10" x14ac:dyDescent="0.25">
      <c r="A272" s="26">
        <v>5218</v>
      </c>
      <c r="B272" s="27">
        <v>423700</v>
      </c>
      <c r="C272" s="28" t="s">
        <v>246</v>
      </c>
      <c r="D272" s="35">
        <f t="shared" si="58"/>
        <v>170</v>
      </c>
      <c r="E272" s="36"/>
      <c r="F272" s="36"/>
      <c r="G272" s="36"/>
      <c r="H272" s="36"/>
      <c r="I272" s="36"/>
      <c r="J272" s="37">
        <v>170</v>
      </c>
    </row>
    <row r="273" spans="1:10" x14ac:dyDescent="0.25">
      <c r="A273" s="98" t="s">
        <v>2</v>
      </c>
      <c r="B273" s="99" t="s">
        <v>3</v>
      </c>
      <c r="C273" s="100" t="s">
        <v>4</v>
      </c>
      <c r="D273" s="101" t="s">
        <v>196</v>
      </c>
      <c r="E273" s="102"/>
      <c r="F273" s="102"/>
      <c r="G273" s="102"/>
      <c r="H273" s="102"/>
      <c r="I273" s="102"/>
      <c r="J273" s="103"/>
    </row>
    <row r="274" spans="1:10" x14ac:dyDescent="0.25">
      <c r="A274" s="98"/>
      <c r="B274" s="99"/>
      <c r="C274" s="100"/>
      <c r="D274" s="101" t="s">
        <v>197</v>
      </c>
      <c r="E274" s="101" t="s">
        <v>198</v>
      </c>
      <c r="F274" s="102"/>
      <c r="G274" s="102"/>
      <c r="H274" s="102"/>
      <c r="I274" s="101" t="s">
        <v>8</v>
      </c>
      <c r="J274" s="104" t="s">
        <v>9</v>
      </c>
    </row>
    <row r="275" spans="1:10" ht="25.5" x14ac:dyDescent="0.25">
      <c r="A275" s="98"/>
      <c r="B275" s="99"/>
      <c r="C275" s="100"/>
      <c r="D275" s="102"/>
      <c r="E275" s="52" t="s">
        <v>199</v>
      </c>
      <c r="F275" s="52" t="s">
        <v>11</v>
      </c>
      <c r="G275" s="52" t="s">
        <v>12</v>
      </c>
      <c r="H275" s="52" t="s">
        <v>13</v>
      </c>
      <c r="I275" s="102"/>
      <c r="J275" s="103"/>
    </row>
    <row r="276" spans="1:10" x14ac:dyDescent="0.25">
      <c r="A276" s="56" t="s">
        <v>19</v>
      </c>
      <c r="B276" s="57" t="s">
        <v>20</v>
      </c>
      <c r="C276" s="57" t="s">
        <v>21</v>
      </c>
      <c r="D276" s="58">
        <v>4</v>
      </c>
      <c r="E276" s="58" t="s">
        <v>23</v>
      </c>
      <c r="F276" s="58" t="s">
        <v>24</v>
      </c>
      <c r="G276" s="58" t="s">
        <v>25</v>
      </c>
      <c r="H276" s="58" t="s">
        <v>26</v>
      </c>
      <c r="I276" s="58" t="s">
        <v>27</v>
      </c>
      <c r="J276" s="59" t="s">
        <v>28</v>
      </c>
    </row>
    <row r="277" spans="1:10" x14ac:dyDescent="0.25">
      <c r="A277" s="26">
        <v>5219</v>
      </c>
      <c r="B277" s="27">
        <v>423900</v>
      </c>
      <c r="C277" s="28" t="s">
        <v>247</v>
      </c>
      <c r="D277" s="35">
        <f t="shared" si="58"/>
        <v>100</v>
      </c>
      <c r="E277" s="36"/>
      <c r="F277" s="36"/>
      <c r="G277" s="36"/>
      <c r="H277" s="36"/>
      <c r="I277" s="36"/>
      <c r="J277" s="37">
        <v>100</v>
      </c>
    </row>
    <row r="278" spans="1:10" ht="25.5" x14ac:dyDescent="0.25">
      <c r="A278" s="25">
        <v>5220</v>
      </c>
      <c r="B278" s="21">
        <v>424000</v>
      </c>
      <c r="C278" s="22" t="s">
        <v>248</v>
      </c>
      <c r="D278" s="23">
        <f t="shared" si="58"/>
        <v>2900</v>
      </c>
      <c r="E278" s="23">
        <f t="shared" ref="E278:J278" si="74">SUM(E279:E285)</f>
        <v>250</v>
      </c>
      <c r="F278" s="23">
        <f t="shared" si="74"/>
        <v>0</v>
      </c>
      <c r="G278" s="23">
        <f t="shared" si="74"/>
        <v>250</v>
      </c>
      <c r="H278" s="23">
        <f t="shared" si="74"/>
        <v>400</v>
      </c>
      <c r="I278" s="23">
        <f t="shared" si="74"/>
        <v>0</v>
      </c>
      <c r="J278" s="24">
        <f t="shared" si="74"/>
        <v>2000</v>
      </c>
    </row>
    <row r="279" spans="1:10" x14ac:dyDescent="0.25">
      <c r="A279" s="26">
        <v>5221</v>
      </c>
      <c r="B279" s="27">
        <v>424100</v>
      </c>
      <c r="C279" s="28" t="s">
        <v>249</v>
      </c>
      <c r="D279" s="35">
        <f t="shared" si="58"/>
        <v>0</v>
      </c>
      <c r="E279" s="36"/>
      <c r="F279" s="36"/>
      <c r="G279" s="36"/>
      <c r="H279" s="36"/>
      <c r="I279" s="36"/>
      <c r="J279" s="37"/>
    </row>
    <row r="280" spans="1:10" x14ac:dyDescent="0.25">
      <c r="A280" s="26">
        <v>5222</v>
      </c>
      <c r="B280" s="27">
        <v>424200</v>
      </c>
      <c r="C280" s="28" t="s">
        <v>250</v>
      </c>
      <c r="D280" s="35">
        <f t="shared" si="58"/>
        <v>0</v>
      </c>
      <c r="E280" s="36"/>
      <c r="F280" s="36"/>
      <c r="G280" s="36"/>
      <c r="H280" s="36"/>
      <c r="I280" s="36"/>
      <c r="J280" s="37"/>
    </row>
    <row r="281" spans="1:10" x14ac:dyDescent="0.25">
      <c r="A281" s="26">
        <v>5223</v>
      </c>
      <c r="B281" s="27">
        <v>424300</v>
      </c>
      <c r="C281" s="28" t="s">
        <v>251</v>
      </c>
      <c r="D281" s="35">
        <f t="shared" si="58"/>
        <v>2400</v>
      </c>
      <c r="E281" s="36"/>
      <c r="F281" s="36"/>
      <c r="G281" s="36"/>
      <c r="H281" s="36">
        <v>400</v>
      </c>
      <c r="I281" s="36"/>
      <c r="J281" s="37">
        <v>2000</v>
      </c>
    </row>
    <row r="282" spans="1:10" x14ac:dyDescent="0.25">
      <c r="A282" s="26">
        <v>5224</v>
      </c>
      <c r="B282" s="27">
        <v>424400</v>
      </c>
      <c r="C282" s="28" t="s">
        <v>252</v>
      </c>
      <c r="D282" s="35">
        <f t="shared" si="58"/>
        <v>0</v>
      </c>
      <c r="E282" s="36"/>
      <c r="F282" s="36"/>
      <c r="G282" s="36"/>
      <c r="H282" s="36"/>
      <c r="I282" s="36"/>
      <c r="J282" s="37"/>
    </row>
    <row r="283" spans="1:10" ht="25.5" x14ac:dyDescent="0.25">
      <c r="A283" s="26">
        <v>5225</v>
      </c>
      <c r="B283" s="27">
        <v>424500</v>
      </c>
      <c r="C283" s="28" t="s">
        <v>253</v>
      </c>
      <c r="D283" s="35">
        <f t="shared" si="58"/>
        <v>0</v>
      </c>
      <c r="E283" s="36"/>
      <c r="F283" s="36"/>
      <c r="G283" s="36"/>
      <c r="H283" s="36"/>
      <c r="I283" s="36"/>
      <c r="J283" s="37"/>
    </row>
    <row r="284" spans="1:10" ht="25.5" x14ac:dyDescent="0.25">
      <c r="A284" s="26">
        <v>5226</v>
      </c>
      <c r="B284" s="27">
        <v>424600</v>
      </c>
      <c r="C284" s="28" t="s">
        <v>254</v>
      </c>
      <c r="D284" s="35">
        <f t="shared" si="58"/>
        <v>0</v>
      </c>
      <c r="E284" s="36"/>
      <c r="F284" s="36"/>
      <c r="G284" s="36"/>
      <c r="H284" s="36"/>
      <c r="I284" s="36"/>
      <c r="J284" s="37"/>
    </row>
    <row r="285" spans="1:10" x14ac:dyDescent="0.25">
      <c r="A285" s="26">
        <v>5227</v>
      </c>
      <c r="B285" s="27">
        <v>424900</v>
      </c>
      <c r="C285" s="28" t="s">
        <v>255</v>
      </c>
      <c r="D285" s="35">
        <f t="shared" si="58"/>
        <v>500</v>
      </c>
      <c r="E285" s="36">
        <v>250</v>
      </c>
      <c r="F285" s="36"/>
      <c r="G285" s="36">
        <v>250</v>
      </c>
      <c r="H285" s="36"/>
      <c r="I285" s="36"/>
      <c r="J285" s="37"/>
    </row>
    <row r="286" spans="1:10" ht="25.5" x14ac:dyDescent="0.25">
      <c r="A286" s="25">
        <v>5228</v>
      </c>
      <c r="B286" s="21">
        <v>425000</v>
      </c>
      <c r="C286" s="22" t="s">
        <v>256</v>
      </c>
      <c r="D286" s="23">
        <f t="shared" si="58"/>
        <v>4150</v>
      </c>
      <c r="E286" s="23">
        <f t="shared" ref="E286:J286" si="75">E287+E288</f>
        <v>0</v>
      </c>
      <c r="F286" s="23">
        <f t="shared" si="75"/>
        <v>0</v>
      </c>
      <c r="G286" s="23">
        <f t="shared" si="75"/>
        <v>0</v>
      </c>
      <c r="H286" s="23">
        <f t="shared" si="75"/>
        <v>3500</v>
      </c>
      <c r="I286" s="23">
        <f t="shared" si="75"/>
        <v>0</v>
      </c>
      <c r="J286" s="24">
        <f t="shared" si="75"/>
        <v>650</v>
      </c>
    </row>
    <row r="287" spans="1:10" ht="25.5" x14ac:dyDescent="0.25">
      <c r="A287" s="26">
        <v>5229</v>
      </c>
      <c r="B287" s="27">
        <v>425100</v>
      </c>
      <c r="C287" s="28" t="s">
        <v>257</v>
      </c>
      <c r="D287" s="35">
        <f t="shared" si="58"/>
        <v>700</v>
      </c>
      <c r="E287" s="36"/>
      <c r="F287" s="36"/>
      <c r="G287" s="36"/>
      <c r="H287" s="36">
        <v>600</v>
      </c>
      <c r="I287" s="36"/>
      <c r="J287" s="37">
        <v>100</v>
      </c>
    </row>
    <row r="288" spans="1:10" x14ac:dyDescent="0.25">
      <c r="A288" s="26">
        <v>5230</v>
      </c>
      <c r="B288" s="27">
        <v>425200</v>
      </c>
      <c r="C288" s="28" t="s">
        <v>258</v>
      </c>
      <c r="D288" s="35">
        <f t="shared" si="58"/>
        <v>3450</v>
      </c>
      <c r="E288" s="36"/>
      <c r="F288" s="36"/>
      <c r="G288" s="36"/>
      <c r="H288" s="36">
        <f>2000+900</f>
        <v>2900</v>
      </c>
      <c r="I288" s="36"/>
      <c r="J288" s="37">
        <v>550</v>
      </c>
    </row>
    <row r="289" spans="1:10" x14ac:dyDescent="0.25">
      <c r="A289" s="25">
        <v>5231</v>
      </c>
      <c r="B289" s="21">
        <v>426000</v>
      </c>
      <c r="C289" s="22" t="s">
        <v>259</v>
      </c>
      <c r="D289" s="23">
        <f t="shared" si="58"/>
        <v>44164</v>
      </c>
      <c r="E289" s="23">
        <f t="shared" ref="E289:J289" si="76">SUM(E290:E298)</f>
        <v>60</v>
      </c>
      <c r="F289" s="23">
        <f t="shared" si="76"/>
        <v>0</v>
      </c>
      <c r="G289" s="23">
        <f t="shared" si="76"/>
        <v>1550</v>
      </c>
      <c r="H289" s="23">
        <f t="shared" si="76"/>
        <v>36504</v>
      </c>
      <c r="I289" s="23">
        <f t="shared" si="76"/>
        <v>1000</v>
      </c>
      <c r="J289" s="24">
        <f t="shared" si="76"/>
        <v>5050</v>
      </c>
    </row>
    <row r="290" spans="1:10" x14ac:dyDescent="0.25">
      <c r="A290" s="26">
        <v>5232</v>
      </c>
      <c r="B290" s="27">
        <v>426100</v>
      </c>
      <c r="C290" s="28" t="s">
        <v>260</v>
      </c>
      <c r="D290" s="35">
        <f t="shared" si="58"/>
        <v>3500</v>
      </c>
      <c r="E290" s="36">
        <v>10</v>
      </c>
      <c r="F290" s="36"/>
      <c r="G290" s="36"/>
      <c r="H290" s="36">
        <v>2500</v>
      </c>
      <c r="I290" s="36"/>
      <c r="J290" s="37">
        <f>1100-10-100</f>
        <v>990</v>
      </c>
    </row>
    <row r="291" spans="1:10" x14ac:dyDescent="0.25">
      <c r="A291" s="26">
        <v>5233</v>
      </c>
      <c r="B291" s="27">
        <v>426200</v>
      </c>
      <c r="C291" s="28" t="s">
        <v>261</v>
      </c>
      <c r="D291" s="35">
        <f t="shared" si="58"/>
        <v>0</v>
      </c>
      <c r="E291" s="36"/>
      <c r="F291" s="36"/>
      <c r="G291" s="36"/>
      <c r="H291" s="36"/>
      <c r="I291" s="36"/>
      <c r="J291" s="37"/>
    </row>
    <row r="292" spans="1:10" ht="25.5" x14ac:dyDescent="0.25">
      <c r="A292" s="26">
        <v>5234</v>
      </c>
      <c r="B292" s="27">
        <v>426300</v>
      </c>
      <c r="C292" s="28" t="s">
        <v>262</v>
      </c>
      <c r="D292" s="35">
        <f t="shared" si="58"/>
        <v>140</v>
      </c>
      <c r="E292" s="36"/>
      <c r="F292" s="36"/>
      <c r="G292" s="36"/>
      <c r="H292" s="36"/>
      <c r="I292" s="36"/>
      <c r="J292" s="37">
        <f>10+30+100</f>
        <v>140</v>
      </c>
    </row>
    <row r="293" spans="1:10" x14ac:dyDescent="0.25">
      <c r="A293" s="26">
        <v>5235</v>
      </c>
      <c r="B293" s="27">
        <v>426400</v>
      </c>
      <c r="C293" s="28" t="s">
        <v>263</v>
      </c>
      <c r="D293" s="35">
        <f t="shared" si="58"/>
        <v>6950</v>
      </c>
      <c r="E293" s="40"/>
      <c r="F293" s="40"/>
      <c r="G293" s="40"/>
      <c r="H293" s="40">
        <f>2780+2000</f>
        <v>4780</v>
      </c>
      <c r="I293" s="40">
        <v>1000</v>
      </c>
      <c r="J293" s="41">
        <f>1200-30</f>
        <v>1170</v>
      </c>
    </row>
    <row r="294" spans="1:10" ht="25.5" x14ac:dyDescent="0.25">
      <c r="A294" s="26">
        <v>5236</v>
      </c>
      <c r="B294" s="27">
        <v>426500</v>
      </c>
      <c r="C294" s="28" t="s">
        <v>264</v>
      </c>
      <c r="D294" s="35">
        <f t="shared" ref="D294:D369" si="77">SUM(E294:J294)</f>
        <v>500</v>
      </c>
      <c r="E294" s="36"/>
      <c r="F294" s="36"/>
      <c r="G294" s="36"/>
      <c r="H294" s="36">
        <v>500</v>
      </c>
      <c r="I294" s="36"/>
      <c r="J294" s="37"/>
    </row>
    <row r="295" spans="1:10" ht="25.5" x14ac:dyDescent="0.25">
      <c r="A295" s="26">
        <v>5237</v>
      </c>
      <c r="B295" s="27">
        <v>426600</v>
      </c>
      <c r="C295" s="28" t="s">
        <v>265</v>
      </c>
      <c r="D295" s="35">
        <f t="shared" si="77"/>
        <v>0</v>
      </c>
      <c r="E295" s="36"/>
      <c r="F295" s="36"/>
      <c r="G295" s="36"/>
      <c r="H295" s="36"/>
      <c r="I295" s="36"/>
      <c r="J295" s="37"/>
    </row>
    <row r="296" spans="1:10" ht="25.5" x14ac:dyDescent="0.25">
      <c r="A296" s="26">
        <v>5238</v>
      </c>
      <c r="B296" s="27">
        <v>426700</v>
      </c>
      <c r="C296" s="28" t="s">
        <v>266</v>
      </c>
      <c r="D296" s="35">
        <f t="shared" si="77"/>
        <v>29074</v>
      </c>
      <c r="E296" s="36"/>
      <c r="F296" s="36"/>
      <c r="G296" s="36">
        <f>1800-250</f>
        <v>1550</v>
      </c>
      <c r="H296" s="36">
        <f>13410-186+7800+3000+2000</f>
        <v>26024</v>
      </c>
      <c r="I296" s="36"/>
      <c r="J296" s="37">
        <v>1500</v>
      </c>
    </row>
    <row r="297" spans="1:10" ht="25.5" x14ac:dyDescent="0.25">
      <c r="A297" s="26">
        <v>5239</v>
      </c>
      <c r="B297" s="27">
        <v>426800</v>
      </c>
      <c r="C297" s="28" t="s">
        <v>267</v>
      </c>
      <c r="D297" s="35">
        <f t="shared" si="77"/>
        <v>2200</v>
      </c>
      <c r="E297" s="36"/>
      <c r="F297" s="36"/>
      <c r="G297" s="36"/>
      <c r="H297" s="36">
        <v>1500</v>
      </c>
      <c r="I297" s="36"/>
      <c r="J297" s="37">
        <v>700</v>
      </c>
    </row>
    <row r="298" spans="1:10" x14ac:dyDescent="0.25">
      <c r="A298" s="26">
        <v>5240</v>
      </c>
      <c r="B298" s="27">
        <v>426900</v>
      </c>
      <c r="C298" s="28" t="s">
        <v>268</v>
      </c>
      <c r="D298" s="35">
        <f t="shared" si="77"/>
        <v>1800</v>
      </c>
      <c r="E298" s="36">
        <v>50</v>
      </c>
      <c r="F298" s="36"/>
      <c r="G298" s="36"/>
      <c r="H298" s="36">
        <v>1200</v>
      </c>
      <c r="I298" s="36"/>
      <c r="J298" s="37">
        <v>550</v>
      </c>
    </row>
    <row r="299" spans="1:10" ht="38.25" x14ac:dyDescent="0.25">
      <c r="A299" s="25">
        <v>5241</v>
      </c>
      <c r="B299" s="21">
        <v>430000</v>
      </c>
      <c r="C299" s="22" t="s">
        <v>269</v>
      </c>
      <c r="D299" s="23">
        <f t="shared" si="77"/>
        <v>800</v>
      </c>
      <c r="E299" s="23">
        <f t="shared" ref="E299:J299" si="78">E300+E308+E310+E312+E316</f>
        <v>0</v>
      </c>
      <c r="F299" s="23">
        <f t="shared" si="78"/>
        <v>0</v>
      </c>
      <c r="G299" s="23">
        <f t="shared" si="78"/>
        <v>0</v>
      </c>
      <c r="H299" s="23">
        <f t="shared" si="78"/>
        <v>0</v>
      </c>
      <c r="I299" s="23">
        <f t="shared" si="78"/>
        <v>0</v>
      </c>
      <c r="J299" s="24">
        <f t="shared" si="78"/>
        <v>800</v>
      </c>
    </row>
    <row r="300" spans="1:10" ht="25.5" x14ac:dyDescent="0.25">
      <c r="A300" s="25">
        <v>5242</v>
      </c>
      <c r="B300" s="21">
        <v>431000</v>
      </c>
      <c r="C300" s="22" t="s">
        <v>270</v>
      </c>
      <c r="D300" s="23">
        <f t="shared" si="77"/>
        <v>800</v>
      </c>
      <c r="E300" s="23">
        <f t="shared" ref="E300:J300" si="79">SUM(E301:E303)</f>
        <v>0</v>
      </c>
      <c r="F300" s="23">
        <f t="shared" si="79"/>
        <v>0</v>
      </c>
      <c r="G300" s="23">
        <f t="shared" si="79"/>
        <v>0</v>
      </c>
      <c r="H300" s="23">
        <f t="shared" si="79"/>
        <v>0</v>
      </c>
      <c r="I300" s="23">
        <f t="shared" si="79"/>
        <v>0</v>
      </c>
      <c r="J300" s="24">
        <f t="shared" si="79"/>
        <v>800</v>
      </c>
    </row>
    <row r="301" spans="1:10" ht="25.5" x14ac:dyDescent="0.25">
      <c r="A301" s="26">
        <v>5243</v>
      </c>
      <c r="B301" s="27">
        <v>431100</v>
      </c>
      <c r="C301" s="28" t="s">
        <v>271</v>
      </c>
      <c r="D301" s="35">
        <f t="shared" si="77"/>
        <v>181</v>
      </c>
      <c r="E301" s="36"/>
      <c r="F301" s="36"/>
      <c r="G301" s="36"/>
      <c r="H301" s="36"/>
      <c r="I301" s="36"/>
      <c r="J301" s="37">
        <v>181</v>
      </c>
    </row>
    <row r="302" spans="1:10" x14ac:dyDescent="0.25">
      <c r="A302" s="26">
        <v>5244</v>
      </c>
      <c r="B302" s="27">
        <v>431200</v>
      </c>
      <c r="C302" s="28" t="s">
        <v>272</v>
      </c>
      <c r="D302" s="35">
        <f t="shared" si="77"/>
        <v>599</v>
      </c>
      <c r="E302" s="36"/>
      <c r="F302" s="36"/>
      <c r="G302" s="36"/>
      <c r="H302" s="36"/>
      <c r="I302" s="36"/>
      <c r="J302" s="37">
        <v>599</v>
      </c>
    </row>
    <row r="303" spans="1:10" ht="25.5" x14ac:dyDescent="0.25">
      <c r="A303" s="26">
        <v>5245</v>
      </c>
      <c r="B303" s="27">
        <v>431300</v>
      </c>
      <c r="C303" s="28" t="s">
        <v>273</v>
      </c>
      <c r="D303" s="35">
        <f t="shared" si="77"/>
        <v>20</v>
      </c>
      <c r="E303" s="36"/>
      <c r="F303" s="36"/>
      <c r="G303" s="36"/>
      <c r="H303" s="36"/>
      <c r="I303" s="36"/>
      <c r="J303" s="37">
        <v>20</v>
      </c>
    </row>
    <row r="304" spans="1:10" x14ac:dyDescent="0.25">
      <c r="A304" s="98" t="s">
        <v>2</v>
      </c>
      <c r="B304" s="99" t="s">
        <v>3</v>
      </c>
      <c r="C304" s="100" t="s">
        <v>4</v>
      </c>
      <c r="D304" s="101" t="s">
        <v>196</v>
      </c>
      <c r="E304" s="102"/>
      <c r="F304" s="102"/>
      <c r="G304" s="102"/>
      <c r="H304" s="102"/>
      <c r="I304" s="102"/>
      <c r="J304" s="103"/>
    </row>
    <row r="305" spans="1:10" x14ac:dyDescent="0.25">
      <c r="A305" s="98"/>
      <c r="B305" s="99"/>
      <c r="C305" s="100"/>
      <c r="D305" s="101" t="s">
        <v>197</v>
      </c>
      <c r="E305" s="101" t="s">
        <v>198</v>
      </c>
      <c r="F305" s="102"/>
      <c r="G305" s="102"/>
      <c r="H305" s="102"/>
      <c r="I305" s="101" t="s">
        <v>8</v>
      </c>
      <c r="J305" s="104" t="s">
        <v>9</v>
      </c>
    </row>
    <row r="306" spans="1:10" ht="25.5" x14ac:dyDescent="0.25">
      <c r="A306" s="98"/>
      <c r="B306" s="99"/>
      <c r="C306" s="100"/>
      <c r="D306" s="102"/>
      <c r="E306" s="52" t="s">
        <v>199</v>
      </c>
      <c r="F306" s="52" t="s">
        <v>11</v>
      </c>
      <c r="G306" s="52" t="s">
        <v>12</v>
      </c>
      <c r="H306" s="52" t="s">
        <v>13</v>
      </c>
      <c r="I306" s="102"/>
      <c r="J306" s="103"/>
    </row>
    <row r="307" spans="1:10" x14ac:dyDescent="0.25">
      <c r="A307" s="56" t="s">
        <v>19</v>
      </c>
      <c r="B307" s="57" t="s">
        <v>20</v>
      </c>
      <c r="C307" s="57" t="s">
        <v>21</v>
      </c>
      <c r="D307" s="58">
        <v>4</v>
      </c>
      <c r="E307" s="58">
        <v>5</v>
      </c>
      <c r="F307" s="58">
        <v>6</v>
      </c>
      <c r="G307" s="58">
        <v>7</v>
      </c>
      <c r="H307" s="58">
        <v>8</v>
      </c>
      <c r="I307" s="58">
        <v>9</v>
      </c>
      <c r="J307" s="59">
        <v>10</v>
      </c>
    </row>
    <row r="308" spans="1:10" ht="25.5" x14ac:dyDescent="0.25">
      <c r="A308" s="25">
        <v>5246</v>
      </c>
      <c r="B308" s="21">
        <v>432000</v>
      </c>
      <c r="C308" s="22" t="s">
        <v>274</v>
      </c>
      <c r="D308" s="23">
        <f t="shared" si="77"/>
        <v>0</v>
      </c>
      <c r="E308" s="23">
        <f t="shared" ref="E308:J308" si="80">E309</f>
        <v>0</v>
      </c>
      <c r="F308" s="23">
        <f t="shared" si="80"/>
        <v>0</v>
      </c>
      <c r="G308" s="23">
        <f t="shared" si="80"/>
        <v>0</v>
      </c>
      <c r="H308" s="23">
        <f t="shared" si="80"/>
        <v>0</v>
      </c>
      <c r="I308" s="23">
        <f t="shared" si="80"/>
        <v>0</v>
      </c>
      <c r="J308" s="24">
        <f t="shared" si="80"/>
        <v>0</v>
      </c>
    </row>
    <row r="309" spans="1:10" x14ac:dyDescent="0.25">
      <c r="A309" s="26">
        <v>5247</v>
      </c>
      <c r="B309" s="27">
        <v>432100</v>
      </c>
      <c r="C309" s="28" t="s">
        <v>275</v>
      </c>
      <c r="D309" s="35">
        <f t="shared" si="77"/>
        <v>0</v>
      </c>
      <c r="E309" s="36"/>
      <c r="F309" s="36"/>
      <c r="G309" s="36"/>
      <c r="H309" s="36"/>
      <c r="I309" s="36"/>
      <c r="J309" s="37"/>
    </row>
    <row r="310" spans="1:10" x14ac:dyDescent="0.25">
      <c r="A310" s="25">
        <v>5248</v>
      </c>
      <c r="B310" s="21">
        <v>433000</v>
      </c>
      <c r="C310" s="22" t="s">
        <v>276</v>
      </c>
      <c r="D310" s="23">
        <f t="shared" si="77"/>
        <v>0</v>
      </c>
      <c r="E310" s="23">
        <f t="shared" ref="E310:J310" si="81">E311</f>
        <v>0</v>
      </c>
      <c r="F310" s="23">
        <f t="shared" si="81"/>
        <v>0</v>
      </c>
      <c r="G310" s="23">
        <f t="shared" si="81"/>
        <v>0</v>
      </c>
      <c r="H310" s="23">
        <f t="shared" si="81"/>
        <v>0</v>
      </c>
      <c r="I310" s="23">
        <f t="shared" si="81"/>
        <v>0</v>
      </c>
      <c r="J310" s="24">
        <f t="shared" si="81"/>
        <v>0</v>
      </c>
    </row>
    <row r="311" spans="1:10" x14ac:dyDescent="0.25">
      <c r="A311" s="26">
        <v>5249</v>
      </c>
      <c r="B311" s="27">
        <v>433100</v>
      </c>
      <c r="C311" s="28" t="s">
        <v>277</v>
      </c>
      <c r="D311" s="35">
        <f t="shared" si="77"/>
        <v>0</v>
      </c>
      <c r="E311" s="36"/>
      <c r="F311" s="36"/>
      <c r="G311" s="36"/>
      <c r="H311" s="36"/>
      <c r="I311" s="36"/>
      <c r="J311" s="37"/>
    </row>
    <row r="312" spans="1:10" ht="25.5" x14ac:dyDescent="0.25">
      <c r="A312" s="25">
        <v>5250</v>
      </c>
      <c r="B312" s="21">
        <v>434000</v>
      </c>
      <c r="C312" s="22" t="s">
        <v>278</v>
      </c>
      <c r="D312" s="23">
        <f t="shared" si="77"/>
        <v>0</v>
      </c>
      <c r="E312" s="23">
        <f t="shared" ref="E312:J312" si="82">SUM(E313:E315)</f>
        <v>0</v>
      </c>
      <c r="F312" s="23">
        <f t="shared" si="82"/>
        <v>0</v>
      </c>
      <c r="G312" s="23">
        <f t="shared" si="82"/>
        <v>0</v>
      </c>
      <c r="H312" s="23">
        <f t="shared" si="82"/>
        <v>0</v>
      </c>
      <c r="I312" s="23">
        <f t="shared" si="82"/>
        <v>0</v>
      </c>
      <c r="J312" s="24">
        <f t="shared" si="82"/>
        <v>0</v>
      </c>
    </row>
    <row r="313" spans="1:10" x14ac:dyDescent="0.25">
      <c r="A313" s="26">
        <v>5251</v>
      </c>
      <c r="B313" s="27">
        <v>434100</v>
      </c>
      <c r="C313" s="28" t="s">
        <v>279</v>
      </c>
      <c r="D313" s="35">
        <f t="shared" si="77"/>
        <v>0</v>
      </c>
      <c r="E313" s="36"/>
      <c r="F313" s="36"/>
      <c r="G313" s="36"/>
      <c r="H313" s="36"/>
      <c r="I313" s="36"/>
      <c r="J313" s="37"/>
    </row>
    <row r="314" spans="1:10" x14ac:dyDescent="0.25">
      <c r="A314" s="26">
        <v>5252</v>
      </c>
      <c r="B314" s="27">
        <v>434200</v>
      </c>
      <c r="C314" s="28" t="s">
        <v>280</v>
      </c>
      <c r="D314" s="35">
        <f t="shared" si="77"/>
        <v>0</v>
      </c>
      <c r="E314" s="36"/>
      <c r="F314" s="36"/>
      <c r="G314" s="36"/>
      <c r="H314" s="36"/>
      <c r="I314" s="36"/>
      <c r="J314" s="37"/>
    </row>
    <row r="315" spans="1:10" x14ac:dyDescent="0.25">
      <c r="A315" s="26">
        <v>5253</v>
      </c>
      <c r="B315" s="27">
        <v>434300</v>
      </c>
      <c r="C315" s="28" t="s">
        <v>281</v>
      </c>
      <c r="D315" s="35">
        <f t="shared" si="77"/>
        <v>0</v>
      </c>
      <c r="E315" s="36"/>
      <c r="F315" s="36"/>
      <c r="G315" s="36"/>
      <c r="H315" s="36"/>
      <c r="I315" s="36"/>
      <c r="J315" s="37"/>
    </row>
    <row r="316" spans="1:10" ht="25.5" x14ac:dyDescent="0.25">
      <c r="A316" s="25">
        <v>5254</v>
      </c>
      <c r="B316" s="21">
        <v>435000</v>
      </c>
      <c r="C316" s="22" t="s">
        <v>282</v>
      </c>
      <c r="D316" s="23">
        <f t="shared" si="77"/>
        <v>0</v>
      </c>
      <c r="E316" s="23">
        <f t="shared" ref="E316:J316" si="83">E317</f>
        <v>0</v>
      </c>
      <c r="F316" s="23">
        <f t="shared" si="83"/>
        <v>0</v>
      </c>
      <c r="G316" s="23">
        <f t="shared" si="83"/>
        <v>0</v>
      </c>
      <c r="H316" s="23">
        <f t="shared" si="83"/>
        <v>0</v>
      </c>
      <c r="I316" s="23">
        <f t="shared" si="83"/>
        <v>0</v>
      </c>
      <c r="J316" s="24">
        <f t="shared" si="83"/>
        <v>0</v>
      </c>
    </row>
    <row r="317" spans="1:10" x14ac:dyDescent="0.25">
      <c r="A317" s="26">
        <v>5255</v>
      </c>
      <c r="B317" s="27">
        <v>435100</v>
      </c>
      <c r="C317" s="28" t="s">
        <v>283</v>
      </c>
      <c r="D317" s="35">
        <f t="shared" si="77"/>
        <v>0</v>
      </c>
      <c r="E317" s="36"/>
      <c r="F317" s="36"/>
      <c r="G317" s="36"/>
      <c r="H317" s="36"/>
      <c r="I317" s="36"/>
      <c r="J317" s="37"/>
    </row>
    <row r="318" spans="1:10" ht="38.25" x14ac:dyDescent="0.25">
      <c r="A318" s="25">
        <v>5256</v>
      </c>
      <c r="B318" s="21">
        <v>440000</v>
      </c>
      <c r="C318" s="22" t="s">
        <v>284</v>
      </c>
      <c r="D318" s="23">
        <f t="shared" si="77"/>
        <v>6420</v>
      </c>
      <c r="E318" s="23">
        <f t="shared" ref="E318:J318" si="84">E319+E329+E340+E342</f>
        <v>0</v>
      </c>
      <c r="F318" s="23">
        <f t="shared" si="84"/>
        <v>0</v>
      </c>
      <c r="G318" s="23">
        <f t="shared" si="84"/>
        <v>0</v>
      </c>
      <c r="H318" s="23">
        <f t="shared" si="84"/>
        <v>5820</v>
      </c>
      <c r="I318" s="23">
        <f t="shared" si="84"/>
        <v>0</v>
      </c>
      <c r="J318" s="24">
        <f t="shared" si="84"/>
        <v>600</v>
      </c>
    </row>
    <row r="319" spans="1:10" ht="25.5" x14ac:dyDescent="0.25">
      <c r="A319" s="25">
        <v>5257</v>
      </c>
      <c r="B319" s="21">
        <v>441000</v>
      </c>
      <c r="C319" s="22" t="s">
        <v>285</v>
      </c>
      <c r="D319" s="23">
        <f t="shared" si="77"/>
        <v>0</v>
      </c>
      <c r="E319" s="23">
        <f t="shared" ref="E319:J319" si="85">SUM(E320:E328)</f>
        <v>0</v>
      </c>
      <c r="F319" s="23">
        <f t="shared" si="85"/>
        <v>0</v>
      </c>
      <c r="G319" s="23">
        <f t="shared" si="85"/>
        <v>0</v>
      </c>
      <c r="H319" s="23">
        <f t="shared" si="85"/>
        <v>0</v>
      </c>
      <c r="I319" s="23">
        <f t="shared" si="85"/>
        <v>0</v>
      </c>
      <c r="J319" s="24">
        <f t="shared" si="85"/>
        <v>0</v>
      </c>
    </row>
    <row r="320" spans="1:10" ht="25.5" x14ac:dyDescent="0.25">
      <c r="A320" s="26">
        <v>5258</v>
      </c>
      <c r="B320" s="27">
        <v>441100</v>
      </c>
      <c r="C320" s="28" t="s">
        <v>286</v>
      </c>
      <c r="D320" s="35">
        <f t="shared" si="77"/>
        <v>0</v>
      </c>
      <c r="E320" s="36"/>
      <c r="F320" s="36"/>
      <c r="G320" s="36"/>
      <c r="H320" s="36"/>
      <c r="I320" s="36"/>
      <c r="J320" s="37"/>
    </row>
    <row r="321" spans="1:10" ht="25.5" x14ac:dyDescent="0.25">
      <c r="A321" s="26">
        <v>5259</v>
      </c>
      <c r="B321" s="27">
        <v>441200</v>
      </c>
      <c r="C321" s="28" t="s">
        <v>287</v>
      </c>
      <c r="D321" s="35">
        <f t="shared" si="77"/>
        <v>0</v>
      </c>
      <c r="E321" s="36"/>
      <c r="F321" s="36"/>
      <c r="G321" s="36"/>
      <c r="H321" s="36"/>
      <c r="I321" s="36"/>
      <c r="J321" s="37"/>
    </row>
    <row r="322" spans="1:10" ht="25.5" x14ac:dyDescent="0.25">
      <c r="A322" s="26">
        <v>5260</v>
      </c>
      <c r="B322" s="27">
        <v>441300</v>
      </c>
      <c r="C322" s="28" t="s">
        <v>288</v>
      </c>
      <c r="D322" s="35">
        <f t="shared" si="77"/>
        <v>0</v>
      </c>
      <c r="E322" s="36"/>
      <c r="F322" s="36"/>
      <c r="G322" s="36"/>
      <c r="H322" s="36"/>
      <c r="I322" s="36"/>
      <c r="J322" s="37"/>
    </row>
    <row r="323" spans="1:10" ht="25.5" x14ac:dyDescent="0.25">
      <c r="A323" s="26">
        <v>5261</v>
      </c>
      <c r="B323" s="27">
        <v>441400</v>
      </c>
      <c r="C323" s="28" t="s">
        <v>289</v>
      </c>
      <c r="D323" s="35">
        <f t="shared" si="77"/>
        <v>0</v>
      </c>
      <c r="E323" s="36"/>
      <c r="F323" s="36"/>
      <c r="G323" s="36"/>
      <c r="H323" s="36"/>
      <c r="I323" s="36"/>
      <c r="J323" s="37"/>
    </row>
    <row r="324" spans="1:10" ht="25.5" x14ac:dyDescent="0.25">
      <c r="A324" s="26">
        <v>5262</v>
      </c>
      <c r="B324" s="27">
        <v>441500</v>
      </c>
      <c r="C324" s="28" t="s">
        <v>290</v>
      </c>
      <c r="D324" s="35">
        <f t="shared" si="77"/>
        <v>0</v>
      </c>
      <c r="E324" s="36"/>
      <c r="F324" s="36"/>
      <c r="G324" s="36"/>
      <c r="H324" s="36"/>
      <c r="I324" s="36"/>
      <c r="J324" s="37"/>
    </row>
    <row r="325" spans="1:10" ht="25.5" x14ac:dyDescent="0.25">
      <c r="A325" s="26">
        <v>5263</v>
      </c>
      <c r="B325" s="27">
        <v>441600</v>
      </c>
      <c r="C325" s="28" t="s">
        <v>291</v>
      </c>
      <c r="D325" s="35">
        <f t="shared" si="77"/>
        <v>0</v>
      </c>
      <c r="E325" s="36"/>
      <c r="F325" s="36"/>
      <c r="G325" s="36"/>
      <c r="H325" s="36"/>
      <c r="I325" s="36"/>
      <c r="J325" s="37"/>
    </row>
    <row r="326" spans="1:10" ht="25.5" x14ac:dyDescent="0.25">
      <c r="A326" s="26">
        <v>5264</v>
      </c>
      <c r="B326" s="27">
        <v>441700</v>
      </c>
      <c r="C326" s="28" t="s">
        <v>292</v>
      </c>
      <c r="D326" s="35">
        <f t="shared" si="77"/>
        <v>0</v>
      </c>
      <c r="E326" s="36"/>
      <c r="F326" s="36"/>
      <c r="G326" s="36"/>
      <c r="H326" s="36"/>
      <c r="I326" s="36"/>
      <c r="J326" s="37"/>
    </row>
    <row r="327" spans="1:10" x14ac:dyDescent="0.25">
      <c r="A327" s="26">
        <v>5265</v>
      </c>
      <c r="B327" s="27">
        <v>441800</v>
      </c>
      <c r="C327" s="28" t="s">
        <v>293</v>
      </c>
      <c r="D327" s="35">
        <f t="shared" si="77"/>
        <v>0</v>
      </c>
      <c r="E327" s="36"/>
      <c r="F327" s="36"/>
      <c r="G327" s="36"/>
      <c r="H327" s="36"/>
      <c r="I327" s="36"/>
      <c r="J327" s="37"/>
    </row>
    <row r="328" spans="1:10" ht="25.5" x14ac:dyDescent="0.25">
      <c r="A328" s="26">
        <v>5266</v>
      </c>
      <c r="B328" s="27">
        <v>441900</v>
      </c>
      <c r="C328" s="28" t="s">
        <v>99</v>
      </c>
      <c r="D328" s="35">
        <f t="shared" si="77"/>
        <v>0</v>
      </c>
      <c r="E328" s="36"/>
      <c r="F328" s="36"/>
      <c r="G328" s="36"/>
      <c r="H328" s="36"/>
      <c r="I328" s="36"/>
      <c r="J328" s="37"/>
    </row>
    <row r="329" spans="1:10" ht="25.5" x14ac:dyDescent="0.25">
      <c r="A329" s="25">
        <v>5267</v>
      </c>
      <c r="B329" s="21">
        <v>442000</v>
      </c>
      <c r="C329" s="22" t="s">
        <v>294</v>
      </c>
      <c r="D329" s="23">
        <f t="shared" si="77"/>
        <v>0</v>
      </c>
      <c r="E329" s="23">
        <f t="shared" ref="E329:J329" si="86">SUM(E330:E339)</f>
        <v>0</v>
      </c>
      <c r="F329" s="23">
        <f t="shared" si="86"/>
        <v>0</v>
      </c>
      <c r="G329" s="23">
        <f t="shared" si="86"/>
        <v>0</v>
      </c>
      <c r="H329" s="23">
        <f t="shared" si="86"/>
        <v>0</v>
      </c>
      <c r="I329" s="23">
        <f t="shared" si="86"/>
        <v>0</v>
      </c>
      <c r="J329" s="24">
        <f t="shared" si="86"/>
        <v>0</v>
      </c>
    </row>
    <row r="330" spans="1:10" ht="38.25" x14ac:dyDescent="0.25">
      <c r="A330" s="26">
        <v>5268</v>
      </c>
      <c r="B330" s="27">
        <v>442100</v>
      </c>
      <c r="C330" s="28" t="s">
        <v>295</v>
      </c>
      <c r="D330" s="35">
        <f t="shared" si="77"/>
        <v>0</v>
      </c>
      <c r="E330" s="36"/>
      <c r="F330" s="36"/>
      <c r="G330" s="36"/>
      <c r="H330" s="36"/>
      <c r="I330" s="36"/>
      <c r="J330" s="37"/>
    </row>
    <row r="331" spans="1:10" x14ac:dyDescent="0.25">
      <c r="A331" s="26">
        <v>5269</v>
      </c>
      <c r="B331" s="27">
        <v>442200</v>
      </c>
      <c r="C331" s="28" t="s">
        <v>296</v>
      </c>
      <c r="D331" s="35">
        <f t="shared" si="77"/>
        <v>0</v>
      </c>
      <c r="E331" s="36"/>
      <c r="F331" s="36"/>
      <c r="G331" s="36"/>
      <c r="H331" s="36"/>
      <c r="I331" s="36"/>
      <c r="J331" s="37"/>
    </row>
    <row r="332" spans="1:10" ht="25.5" x14ac:dyDescent="0.25">
      <c r="A332" s="26">
        <v>5270</v>
      </c>
      <c r="B332" s="27">
        <v>442300</v>
      </c>
      <c r="C332" s="28" t="s">
        <v>297</v>
      </c>
      <c r="D332" s="35">
        <f t="shared" si="77"/>
        <v>0</v>
      </c>
      <c r="E332" s="36"/>
      <c r="F332" s="36"/>
      <c r="G332" s="36"/>
      <c r="H332" s="36"/>
      <c r="I332" s="36"/>
      <c r="J332" s="37"/>
    </row>
    <row r="333" spans="1:10" ht="25.5" x14ac:dyDescent="0.25">
      <c r="A333" s="26">
        <v>5271</v>
      </c>
      <c r="B333" s="27">
        <v>442400</v>
      </c>
      <c r="C333" s="28" t="s">
        <v>298</v>
      </c>
      <c r="D333" s="35">
        <f t="shared" si="77"/>
        <v>0</v>
      </c>
      <c r="E333" s="36"/>
      <c r="F333" s="36"/>
      <c r="G333" s="36"/>
      <c r="H333" s="36"/>
      <c r="I333" s="36"/>
      <c r="J333" s="37"/>
    </row>
    <row r="334" spans="1:10" x14ac:dyDescent="0.25">
      <c r="A334" s="98" t="s">
        <v>2</v>
      </c>
      <c r="B334" s="99" t="s">
        <v>3</v>
      </c>
      <c r="C334" s="100" t="s">
        <v>4</v>
      </c>
      <c r="D334" s="101" t="s">
        <v>196</v>
      </c>
      <c r="E334" s="102"/>
      <c r="F334" s="102"/>
      <c r="G334" s="102"/>
      <c r="H334" s="102"/>
      <c r="I334" s="102"/>
      <c r="J334" s="103"/>
    </row>
    <row r="335" spans="1:10" x14ac:dyDescent="0.25">
      <c r="A335" s="98"/>
      <c r="B335" s="99"/>
      <c r="C335" s="100"/>
      <c r="D335" s="101" t="s">
        <v>197</v>
      </c>
      <c r="E335" s="101" t="s">
        <v>198</v>
      </c>
      <c r="F335" s="102"/>
      <c r="G335" s="102"/>
      <c r="H335" s="102"/>
      <c r="I335" s="101" t="s">
        <v>8</v>
      </c>
      <c r="J335" s="104" t="s">
        <v>9</v>
      </c>
    </row>
    <row r="336" spans="1:10" ht="25.5" x14ac:dyDescent="0.25">
      <c r="A336" s="98"/>
      <c r="B336" s="99"/>
      <c r="C336" s="100"/>
      <c r="D336" s="102"/>
      <c r="E336" s="52" t="s">
        <v>199</v>
      </c>
      <c r="F336" s="52" t="s">
        <v>11</v>
      </c>
      <c r="G336" s="52" t="s">
        <v>12</v>
      </c>
      <c r="H336" s="52" t="s">
        <v>13</v>
      </c>
      <c r="I336" s="102"/>
      <c r="J336" s="103"/>
    </row>
    <row r="337" spans="1:10" x14ac:dyDescent="0.25">
      <c r="A337" s="56" t="s">
        <v>19</v>
      </c>
      <c r="B337" s="57" t="s">
        <v>20</v>
      </c>
      <c r="C337" s="57" t="s">
        <v>21</v>
      </c>
      <c r="D337" s="58">
        <v>4</v>
      </c>
      <c r="E337" s="58" t="s">
        <v>23</v>
      </c>
      <c r="F337" s="58" t="s">
        <v>24</v>
      </c>
      <c r="G337" s="58" t="s">
        <v>25</v>
      </c>
      <c r="H337" s="58" t="s">
        <v>26</v>
      </c>
      <c r="I337" s="58" t="s">
        <v>27</v>
      </c>
      <c r="J337" s="59" t="s">
        <v>28</v>
      </c>
    </row>
    <row r="338" spans="1:10" ht="25.5" x14ac:dyDescent="0.25">
      <c r="A338" s="26">
        <v>5272</v>
      </c>
      <c r="B338" s="27">
        <v>442500</v>
      </c>
      <c r="C338" s="28" t="s">
        <v>299</v>
      </c>
      <c r="D338" s="35">
        <f t="shared" si="77"/>
        <v>0</v>
      </c>
      <c r="E338" s="36"/>
      <c r="F338" s="36"/>
      <c r="G338" s="36"/>
      <c r="H338" s="36"/>
      <c r="I338" s="36"/>
      <c r="J338" s="37"/>
    </row>
    <row r="339" spans="1:10" ht="25.5" x14ac:dyDescent="0.25">
      <c r="A339" s="26">
        <v>5273</v>
      </c>
      <c r="B339" s="27">
        <v>442600</v>
      </c>
      <c r="C339" s="28" t="s">
        <v>300</v>
      </c>
      <c r="D339" s="35">
        <f t="shared" si="77"/>
        <v>0</v>
      </c>
      <c r="E339" s="36"/>
      <c r="F339" s="36"/>
      <c r="G339" s="36"/>
      <c r="H339" s="36"/>
      <c r="I339" s="36"/>
      <c r="J339" s="37"/>
    </row>
    <row r="340" spans="1:10" ht="25.5" x14ac:dyDescent="0.25">
      <c r="A340" s="25">
        <v>5274</v>
      </c>
      <c r="B340" s="21">
        <v>443000</v>
      </c>
      <c r="C340" s="22" t="s">
        <v>301</v>
      </c>
      <c r="D340" s="23">
        <f t="shared" si="77"/>
        <v>0</v>
      </c>
      <c r="E340" s="23">
        <f t="shared" ref="E340:J340" si="87">E341</f>
        <v>0</v>
      </c>
      <c r="F340" s="23">
        <f t="shared" si="87"/>
        <v>0</v>
      </c>
      <c r="G340" s="23">
        <f t="shared" si="87"/>
        <v>0</v>
      </c>
      <c r="H340" s="23">
        <f t="shared" si="87"/>
        <v>0</v>
      </c>
      <c r="I340" s="23">
        <f t="shared" si="87"/>
        <v>0</v>
      </c>
      <c r="J340" s="24">
        <f t="shared" si="87"/>
        <v>0</v>
      </c>
    </row>
    <row r="341" spans="1:10" x14ac:dyDescent="0.25">
      <c r="A341" s="26">
        <v>5275</v>
      </c>
      <c r="B341" s="27">
        <v>443100</v>
      </c>
      <c r="C341" s="28" t="s">
        <v>302</v>
      </c>
      <c r="D341" s="35">
        <f t="shared" si="77"/>
        <v>0</v>
      </c>
      <c r="E341" s="36"/>
      <c r="F341" s="36"/>
      <c r="G341" s="36"/>
      <c r="H341" s="36"/>
      <c r="I341" s="36"/>
      <c r="J341" s="37"/>
    </row>
    <row r="342" spans="1:10" ht="25.5" x14ac:dyDescent="0.25">
      <c r="A342" s="25">
        <v>5276</v>
      </c>
      <c r="B342" s="21">
        <v>444000</v>
      </c>
      <c r="C342" s="22" t="s">
        <v>303</v>
      </c>
      <c r="D342" s="23">
        <f t="shared" si="77"/>
        <v>6420</v>
      </c>
      <c r="E342" s="23">
        <f t="shared" ref="E342:J342" si="88">SUM(E343:E345)</f>
        <v>0</v>
      </c>
      <c r="F342" s="23">
        <f t="shared" si="88"/>
        <v>0</v>
      </c>
      <c r="G342" s="23">
        <f t="shared" si="88"/>
        <v>0</v>
      </c>
      <c r="H342" s="23">
        <f t="shared" si="88"/>
        <v>5820</v>
      </c>
      <c r="I342" s="23">
        <f t="shared" si="88"/>
        <v>0</v>
      </c>
      <c r="J342" s="24">
        <f t="shared" si="88"/>
        <v>600</v>
      </c>
    </row>
    <row r="343" spans="1:10" x14ac:dyDescent="0.25">
      <c r="A343" s="26">
        <v>5277</v>
      </c>
      <c r="B343" s="27">
        <v>444100</v>
      </c>
      <c r="C343" s="28" t="s">
        <v>304</v>
      </c>
      <c r="D343" s="35">
        <f t="shared" si="77"/>
        <v>0</v>
      </c>
      <c r="E343" s="36"/>
      <c r="F343" s="36"/>
      <c r="G343" s="36"/>
      <c r="H343" s="36"/>
      <c r="I343" s="36"/>
      <c r="J343" s="37"/>
    </row>
    <row r="344" spans="1:10" x14ac:dyDescent="0.25">
      <c r="A344" s="26">
        <v>5278</v>
      </c>
      <c r="B344" s="27">
        <v>444200</v>
      </c>
      <c r="C344" s="28" t="s">
        <v>305</v>
      </c>
      <c r="D344" s="35">
        <f t="shared" si="77"/>
        <v>6420</v>
      </c>
      <c r="E344" s="36"/>
      <c r="F344" s="36"/>
      <c r="G344" s="36"/>
      <c r="H344" s="36">
        <v>5820</v>
      </c>
      <c r="I344" s="36"/>
      <c r="J344" s="37">
        <v>600</v>
      </c>
    </row>
    <row r="345" spans="1:10" x14ac:dyDescent="0.25">
      <c r="A345" s="26">
        <v>5279</v>
      </c>
      <c r="B345" s="27">
        <v>444300</v>
      </c>
      <c r="C345" s="28" t="s">
        <v>306</v>
      </c>
      <c r="D345" s="35">
        <f t="shared" si="77"/>
        <v>0</v>
      </c>
      <c r="E345" s="36"/>
      <c r="F345" s="36"/>
      <c r="G345" s="36"/>
      <c r="H345" s="36"/>
      <c r="I345" s="36"/>
      <c r="J345" s="37"/>
    </row>
    <row r="346" spans="1:10" ht="25.5" x14ac:dyDescent="0.25">
      <c r="A346" s="25">
        <v>5280</v>
      </c>
      <c r="B346" s="21">
        <v>450000</v>
      </c>
      <c r="C346" s="22" t="s">
        <v>307</v>
      </c>
      <c r="D346" s="23">
        <f t="shared" si="77"/>
        <v>0</v>
      </c>
      <c r="E346" s="23">
        <f t="shared" ref="E346:J346" si="89">E347+E350+E353+E356</f>
        <v>0</v>
      </c>
      <c r="F346" s="23">
        <f t="shared" si="89"/>
        <v>0</v>
      </c>
      <c r="G346" s="23">
        <f t="shared" si="89"/>
        <v>0</v>
      </c>
      <c r="H346" s="23">
        <f t="shared" si="89"/>
        <v>0</v>
      </c>
      <c r="I346" s="23">
        <f t="shared" si="89"/>
        <v>0</v>
      </c>
      <c r="J346" s="24">
        <f t="shared" si="89"/>
        <v>0</v>
      </c>
    </row>
    <row r="347" spans="1:10" ht="51" x14ac:dyDescent="0.25">
      <c r="A347" s="25">
        <v>5281</v>
      </c>
      <c r="B347" s="21">
        <v>451000</v>
      </c>
      <c r="C347" s="22" t="s">
        <v>308</v>
      </c>
      <c r="D347" s="23">
        <f t="shared" si="77"/>
        <v>0</v>
      </c>
      <c r="E347" s="23">
        <f t="shared" ref="E347:J347" si="90">E348+E349</f>
        <v>0</v>
      </c>
      <c r="F347" s="23">
        <f t="shared" si="90"/>
        <v>0</v>
      </c>
      <c r="G347" s="23">
        <f t="shared" si="90"/>
        <v>0</v>
      </c>
      <c r="H347" s="23">
        <f t="shared" si="90"/>
        <v>0</v>
      </c>
      <c r="I347" s="23">
        <f t="shared" si="90"/>
        <v>0</v>
      </c>
      <c r="J347" s="24">
        <f t="shared" si="90"/>
        <v>0</v>
      </c>
    </row>
    <row r="348" spans="1:10" ht="38.25" x14ac:dyDescent="0.25">
      <c r="A348" s="26">
        <v>5282</v>
      </c>
      <c r="B348" s="27">
        <v>451100</v>
      </c>
      <c r="C348" s="28" t="s">
        <v>309</v>
      </c>
      <c r="D348" s="35">
        <f t="shared" si="77"/>
        <v>0</v>
      </c>
      <c r="E348" s="36"/>
      <c r="F348" s="36"/>
      <c r="G348" s="36"/>
      <c r="H348" s="36"/>
      <c r="I348" s="36"/>
      <c r="J348" s="37"/>
    </row>
    <row r="349" spans="1:10" ht="38.25" x14ac:dyDescent="0.25">
      <c r="A349" s="26">
        <v>5283</v>
      </c>
      <c r="B349" s="27">
        <v>451200</v>
      </c>
      <c r="C349" s="28" t="s">
        <v>310</v>
      </c>
      <c r="D349" s="35">
        <f t="shared" si="77"/>
        <v>0</v>
      </c>
      <c r="E349" s="36"/>
      <c r="F349" s="36"/>
      <c r="G349" s="36"/>
      <c r="H349" s="36"/>
      <c r="I349" s="36"/>
      <c r="J349" s="37"/>
    </row>
    <row r="350" spans="1:10" ht="38.25" x14ac:dyDescent="0.25">
      <c r="A350" s="25">
        <v>5284</v>
      </c>
      <c r="B350" s="21">
        <v>452000</v>
      </c>
      <c r="C350" s="22" t="s">
        <v>311</v>
      </c>
      <c r="D350" s="23">
        <f t="shared" si="77"/>
        <v>0</v>
      </c>
      <c r="E350" s="23">
        <f t="shared" ref="E350:J350" si="91">E351+E352</f>
        <v>0</v>
      </c>
      <c r="F350" s="23">
        <f t="shared" si="91"/>
        <v>0</v>
      </c>
      <c r="G350" s="23">
        <f t="shared" si="91"/>
        <v>0</v>
      </c>
      <c r="H350" s="23">
        <f t="shared" si="91"/>
        <v>0</v>
      </c>
      <c r="I350" s="23">
        <f t="shared" si="91"/>
        <v>0</v>
      </c>
      <c r="J350" s="24">
        <f t="shared" si="91"/>
        <v>0</v>
      </c>
    </row>
    <row r="351" spans="1:10" ht="25.5" x14ac:dyDescent="0.25">
      <c r="A351" s="26">
        <v>5285</v>
      </c>
      <c r="B351" s="27">
        <v>452100</v>
      </c>
      <c r="C351" s="28" t="s">
        <v>312</v>
      </c>
      <c r="D351" s="35">
        <f t="shared" si="77"/>
        <v>0</v>
      </c>
      <c r="E351" s="36"/>
      <c r="F351" s="36"/>
      <c r="G351" s="36"/>
      <c r="H351" s="36"/>
      <c r="I351" s="36"/>
      <c r="J351" s="37"/>
    </row>
    <row r="352" spans="1:10" ht="25.5" x14ac:dyDescent="0.25">
      <c r="A352" s="26">
        <v>5286</v>
      </c>
      <c r="B352" s="27">
        <v>452200</v>
      </c>
      <c r="C352" s="28" t="s">
        <v>313</v>
      </c>
      <c r="D352" s="35">
        <f t="shared" si="77"/>
        <v>0</v>
      </c>
      <c r="E352" s="36"/>
      <c r="F352" s="36"/>
      <c r="G352" s="36"/>
      <c r="H352" s="36"/>
      <c r="I352" s="36"/>
      <c r="J352" s="37"/>
    </row>
    <row r="353" spans="1:10" ht="38.25" x14ac:dyDescent="0.25">
      <c r="A353" s="25">
        <v>5287</v>
      </c>
      <c r="B353" s="21">
        <v>453000</v>
      </c>
      <c r="C353" s="22" t="s">
        <v>314</v>
      </c>
      <c r="D353" s="23">
        <f t="shared" si="77"/>
        <v>0</v>
      </c>
      <c r="E353" s="23">
        <f t="shared" ref="E353:J353" si="92">E354+E355</f>
        <v>0</v>
      </c>
      <c r="F353" s="23">
        <f t="shared" si="92"/>
        <v>0</v>
      </c>
      <c r="G353" s="23">
        <f t="shared" si="92"/>
        <v>0</v>
      </c>
      <c r="H353" s="23">
        <f t="shared" si="92"/>
        <v>0</v>
      </c>
      <c r="I353" s="23">
        <f t="shared" si="92"/>
        <v>0</v>
      </c>
      <c r="J353" s="24">
        <f t="shared" si="92"/>
        <v>0</v>
      </c>
    </row>
    <row r="354" spans="1:10" ht="25.5" x14ac:dyDescent="0.25">
      <c r="A354" s="26">
        <v>5288</v>
      </c>
      <c r="B354" s="27">
        <v>453100</v>
      </c>
      <c r="C354" s="28" t="s">
        <v>315</v>
      </c>
      <c r="D354" s="35">
        <f t="shared" si="77"/>
        <v>0</v>
      </c>
      <c r="E354" s="36"/>
      <c r="F354" s="36"/>
      <c r="G354" s="36"/>
      <c r="H354" s="36"/>
      <c r="I354" s="36"/>
      <c r="J354" s="37"/>
    </row>
    <row r="355" spans="1:10" ht="25.5" x14ac:dyDescent="0.25">
      <c r="A355" s="26">
        <v>5289</v>
      </c>
      <c r="B355" s="27">
        <v>453200</v>
      </c>
      <c r="C355" s="28" t="s">
        <v>316</v>
      </c>
      <c r="D355" s="35">
        <f t="shared" si="77"/>
        <v>0</v>
      </c>
      <c r="E355" s="36"/>
      <c r="F355" s="36"/>
      <c r="G355" s="36"/>
      <c r="H355" s="36"/>
      <c r="I355" s="36"/>
      <c r="J355" s="37"/>
    </row>
    <row r="356" spans="1:10" ht="25.5" x14ac:dyDescent="0.25">
      <c r="A356" s="25">
        <v>5290</v>
      </c>
      <c r="B356" s="21">
        <v>454000</v>
      </c>
      <c r="C356" s="22" t="s">
        <v>317</v>
      </c>
      <c r="D356" s="23">
        <f t="shared" si="77"/>
        <v>0</v>
      </c>
      <c r="E356" s="23">
        <f t="shared" ref="E356:J356" si="93">E357+E358</f>
        <v>0</v>
      </c>
      <c r="F356" s="23">
        <f t="shared" si="93"/>
        <v>0</v>
      </c>
      <c r="G356" s="23">
        <f t="shared" si="93"/>
        <v>0</v>
      </c>
      <c r="H356" s="23">
        <f t="shared" si="93"/>
        <v>0</v>
      </c>
      <c r="I356" s="23">
        <f t="shared" si="93"/>
        <v>0</v>
      </c>
      <c r="J356" s="24">
        <f t="shared" si="93"/>
        <v>0</v>
      </c>
    </row>
    <row r="357" spans="1:10" ht="25.5" x14ac:dyDescent="0.25">
      <c r="A357" s="26">
        <v>5291</v>
      </c>
      <c r="B357" s="27">
        <v>454100</v>
      </c>
      <c r="C357" s="28" t="s">
        <v>318</v>
      </c>
      <c r="D357" s="35">
        <f t="shared" si="77"/>
        <v>0</v>
      </c>
      <c r="E357" s="36"/>
      <c r="F357" s="36"/>
      <c r="G357" s="36"/>
      <c r="H357" s="36"/>
      <c r="I357" s="36"/>
      <c r="J357" s="37"/>
    </row>
    <row r="358" spans="1:10" ht="25.5" x14ac:dyDescent="0.25">
      <c r="A358" s="26">
        <v>5292</v>
      </c>
      <c r="B358" s="27">
        <v>454200</v>
      </c>
      <c r="C358" s="28" t="s">
        <v>319</v>
      </c>
      <c r="D358" s="35">
        <f t="shared" si="77"/>
        <v>0</v>
      </c>
      <c r="E358" s="36"/>
      <c r="F358" s="36"/>
      <c r="G358" s="36"/>
      <c r="H358" s="36"/>
      <c r="I358" s="36"/>
      <c r="J358" s="37"/>
    </row>
    <row r="359" spans="1:10" ht="38.25" x14ac:dyDescent="0.25">
      <c r="A359" s="25">
        <v>5293</v>
      </c>
      <c r="B359" s="21">
        <v>460000</v>
      </c>
      <c r="C359" s="22" t="s">
        <v>320</v>
      </c>
      <c r="D359" s="23">
        <f t="shared" si="77"/>
        <v>0</v>
      </c>
      <c r="E359" s="23">
        <f t="shared" ref="E359:J359" si="94">E364+E367+E370+E373+E376</f>
        <v>0</v>
      </c>
      <c r="F359" s="23">
        <f t="shared" si="94"/>
        <v>0</v>
      </c>
      <c r="G359" s="23">
        <f t="shared" si="94"/>
        <v>0</v>
      </c>
      <c r="H359" s="23">
        <f t="shared" si="94"/>
        <v>0</v>
      </c>
      <c r="I359" s="23">
        <f t="shared" si="94"/>
        <v>0</v>
      </c>
      <c r="J359" s="24">
        <f t="shared" si="94"/>
        <v>0</v>
      </c>
    </row>
    <row r="360" spans="1:10" x14ac:dyDescent="0.25">
      <c r="A360" s="98" t="s">
        <v>2</v>
      </c>
      <c r="B360" s="99" t="s">
        <v>3</v>
      </c>
      <c r="C360" s="100" t="s">
        <v>4</v>
      </c>
      <c r="D360" s="101" t="s">
        <v>196</v>
      </c>
      <c r="E360" s="102"/>
      <c r="F360" s="102"/>
      <c r="G360" s="102"/>
      <c r="H360" s="102"/>
      <c r="I360" s="102"/>
      <c r="J360" s="103"/>
    </row>
    <row r="361" spans="1:10" x14ac:dyDescent="0.25">
      <c r="A361" s="98"/>
      <c r="B361" s="99"/>
      <c r="C361" s="100"/>
      <c r="D361" s="101" t="s">
        <v>197</v>
      </c>
      <c r="E361" s="101" t="s">
        <v>198</v>
      </c>
      <c r="F361" s="102"/>
      <c r="G361" s="102"/>
      <c r="H361" s="102"/>
      <c r="I361" s="101" t="s">
        <v>8</v>
      </c>
      <c r="J361" s="104" t="s">
        <v>9</v>
      </c>
    </row>
    <row r="362" spans="1:10" ht="25.5" x14ac:dyDescent="0.25">
      <c r="A362" s="98"/>
      <c r="B362" s="99"/>
      <c r="C362" s="100"/>
      <c r="D362" s="102"/>
      <c r="E362" s="52" t="s">
        <v>199</v>
      </c>
      <c r="F362" s="52" t="s">
        <v>11</v>
      </c>
      <c r="G362" s="52" t="s">
        <v>12</v>
      </c>
      <c r="H362" s="52" t="s">
        <v>13</v>
      </c>
      <c r="I362" s="102"/>
      <c r="J362" s="103"/>
    </row>
    <row r="363" spans="1:10" x14ac:dyDescent="0.25">
      <c r="A363" s="56" t="s">
        <v>19</v>
      </c>
      <c r="B363" s="57" t="s">
        <v>20</v>
      </c>
      <c r="C363" s="57" t="s">
        <v>21</v>
      </c>
      <c r="D363" s="58">
        <v>4</v>
      </c>
      <c r="E363" s="58">
        <v>5</v>
      </c>
      <c r="F363" s="58">
        <v>6</v>
      </c>
      <c r="G363" s="58">
        <v>7</v>
      </c>
      <c r="H363" s="58">
        <v>8</v>
      </c>
      <c r="I363" s="58">
        <v>9</v>
      </c>
      <c r="J363" s="59">
        <v>10</v>
      </c>
    </row>
    <row r="364" spans="1:10" ht="25.5" x14ac:dyDescent="0.25">
      <c r="A364" s="25">
        <v>5294</v>
      </c>
      <c r="B364" s="21">
        <v>461000</v>
      </c>
      <c r="C364" s="22" t="s">
        <v>321</v>
      </c>
      <c r="D364" s="23">
        <f t="shared" si="77"/>
        <v>0</v>
      </c>
      <c r="E364" s="23">
        <f t="shared" ref="E364:J364" si="95">E365+E366</f>
        <v>0</v>
      </c>
      <c r="F364" s="23">
        <f t="shared" si="95"/>
        <v>0</v>
      </c>
      <c r="G364" s="23">
        <f t="shared" si="95"/>
        <v>0</v>
      </c>
      <c r="H364" s="23">
        <f t="shared" si="95"/>
        <v>0</v>
      </c>
      <c r="I364" s="23">
        <f t="shared" si="95"/>
        <v>0</v>
      </c>
      <c r="J364" s="24">
        <f t="shared" si="95"/>
        <v>0</v>
      </c>
    </row>
    <row r="365" spans="1:10" x14ac:dyDescent="0.25">
      <c r="A365" s="26">
        <v>5295</v>
      </c>
      <c r="B365" s="27">
        <v>461100</v>
      </c>
      <c r="C365" s="28" t="s">
        <v>322</v>
      </c>
      <c r="D365" s="35">
        <f t="shared" si="77"/>
        <v>0</v>
      </c>
      <c r="E365" s="36"/>
      <c r="F365" s="36"/>
      <c r="G365" s="36"/>
      <c r="H365" s="36"/>
      <c r="I365" s="36"/>
      <c r="J365" s="37"/>
    </row>
    <row r="366" spans="1:10" x14ac:dyDescent="0.25">
      <c r="A366" s="26">
        <v>5296</v>
      </c>
      <c r="B366" s="27">
        <v>461200</v>
      </c>
      <c r="C366" s="28" t="s">
        <v>323</v>
      </c>
      <c r="D366" s="35">
        <f t="shared" si="77"/>
        <v>0</v>
      </c>
      <c r="E366" s="36"/>
      <c r="F366" s="36"/>
      <c r="G366" s="36"/>
      <c r="H366" s="36"/>
      <c r="I366" s="36"/>
      <c r="J366" s="37"/>
    </row>
    <row r="367" spans="1:10" ht="25.5" x14ac:dyDescent="0.25">
      <c r="A367" s="25">
        <v>5297</v>
      </c>
      <c r="B367" s="21">
        <v>462000</v>
      </c>
      <c r="C367" s="22" t="s">
        <v>324</v>
      </c>
      <c r="D367" s="23">
        <f t="shared" si="77"/>
        <v>0</v>
      </c>
      <c r="E367" s="23">
        <f t="shared" ref="E367:J367" si="96">E368+E369</f>
        <v>0</v>
      </c>
      <c r="F367" s="23">
        <f t="shared" si="96"/>
        <v>0</v>
      </c>
      <c r="G367" s="23">
        <f t="shared" si="96"/>
        <v>0</v>
      </c>
      <c r="H367" s="23">
        <f t="shared" si="96"/>
        <v>0</v>
      </c>
      <c r="I367" s="23">
        <f t="shared" si="96"/>
        <v>0</v>
      </c>
      <c r="J367" s="24">
        <f t="shared" si="96"/>
        <v>0</v>
      </c>
    </row>
    <row r="368" spans="1:10" ht="25.5" x14ac:dyDescent="0.25">
      <c r="A368" s="26">
        <v>5298</v>
      </c>
      <c r="B368" s="27">
        <v>462100</v>
      </c>
      <c r="C368" s="28" t="s">
        <v>325</v>
      </c>
      <c r="D368" s="35">
        <f t="shared" si="77"/>
        <v>0</v>
      </c>
      <c r="E368" s="36"/>
      <c r="F368" s="36"/>
      <c r="G368" s="36"/>
      <c r="H368" s="36"/>
      <c r="I368" s="36"/>
      <c r="J368" s="37"/>
    </row>
    <row r="369" spans="1:10" ht="25.5" x14ac:dyDescent="0.25">
      <c r="A369" s="26">
        <v>5299</v>
      </c>
      <c r="B369" s="27">
        <v>462200</v>
      </c>
      <c r="C369" s="28" t="s">
        <v>326</v>
      </c>
      <c r="D369" s="35">
        <f t="shared" si="77"/>
        <v>0</v>
      </c>
      <c r="E369" s="36"/>
      <c r="F369" s="36"/>
      <c r="G369" s="36"/>
      <c r="H369" s="36"/>
      <c r="I369" s="36"/>
      <c r="J369" s="37"/>
    </row>
    <row r="370" spans="1:10" ht="25.5" x14ac:dyDescent="0.25">
      <c r="A370" s="25">
        <v>5300</v>
      </c>
      <c r="B370" s="21">
        <v>463000</v>
      </c>
      <c r="C370" s="22" t="s">
        <v>327</v>
      </c>
      <c r="D370" s="23">
        <f t="shared" ref="D370:D441" si="97">SUM(E370:J370)</f>
        <v>0</v>
      </c>
      <c r="E370" s="23">
        <f t="shared" ref="E370:J370" si="98">E371+E372</f>
        <v>0</v>
      </c>
      <c r="F370" s="23">
        <f t="shared" si="98"/>
        <v>0</v>
      </c>
      <c r="G370" s="23">
        <f t="shared" si="98"/>
        <v>0</v>
      </c>
      <c r="H370" s="23">
        <f t="shared" si="98"/>
        <v>0</v>
      </c>
      <c r="I370" s="23">
        <f t="shared" si="98"/>
        <v>0</v>
      </c>
      <c r="J370" s="24">
        <f t="shared" si="98"/>
        <v>0</v>
      </c>
    </row>
    <row r="371" spans="1:10" ht="25.5" x14ac:dyDescent="0.25">
      <c r="A371" s="26">
        <v>5301</v>
      </c>
      <c r="B371" s="27">
        <v>463100</v>
      </c>
      <c r="C371" s="28" t="s">
        <v>328</v>
      </c>
      <c r="D371" s="35">
        <f t="shared" si="97"/>
        <v>0</v>
      </c>
      <c r="E371" s="36"/>
      <c r="F371" s="36"/>
      <c r="G371" s="36"/>
      <c r="H371" s="36"/>
      <c r="I371" s="36"/>
      <c r="J371" s="37"/>
    </row>
    <row r="372" spans="1:10" ht="25.5" x14ac:dyDescent="0.25">
      <c r="A372" s="26">
        <v>5302</v>
      </c>
      <c r="B372" s="27">
        <v>463200</v>
      </c>
      <c r="C372" s="28" t="s">
        <v>329</v>
      </c>
      <c r="D372" s="35">
        <f t="shared" si="97"/>
        <v>0</v>
      </c>
      <c r="E372" s="36"/>
      <c r="F372" s="36"/>
      <c r="G372" s="36"/>
      <c r="H372" s="36"/>
      <c r="I372" s="36"/>
      <c r="J372" s="37"/>
    </row>
    <row r="373" spans="1:10" ht="38.25" x14ac:dyDescent="0.25">
      <c r="A373" s="25">
        <v>5303</v>
      </c>
      <c r="B373" s="21">
        <v>464000</v>
      </c>
      <c r="C373" s="22" t="s">
        <v>330</v>
      </c>
      <c r="D373" s="23">
        <f t="shared" si="97"/>
        <v>0</v>
      </c>
      <c r="E373" s="23">
        <f t="shared" ref="E373:J373" si="99">E374+E375</f>
        <v>0</v>
      </c>
      <c r="F373" s="23">
        <f t="shared" si="99"/>
        <v>0</v>
      </c>
      <c r="G373" s="23">
        <f t="shared" si="99"/>
        <v>0</v>
      </c>
      <c r="H373" s="23">
        <f t="shared" si="99"/>
        <v>0</v>
      </c>
      <c r="I373" s="23">
        <f t="shared" si="99"/>
        <v>0</v>
      </c>
      <c r="J373" s="24">
        <f t="shared" si="99"/>
        <v>0</v>
      </c>
    </row>
    <row r="374" spans="1:10" ht="25.5" x14ac:dyDescent="0.25">
      <c r="A374" s="26">
        <v>5304</v>
      </c>
      <c r="B374" s="27">
        <v>464100</v>
      </c>
      <c r="C374" s="28" t="s">
        <v>331</v>
      </c>
      <c r="D374" s="35">
        <f t="shared" si="97"/>
        <v>0</v>
      </c>
      <c r="E374" s="36"/>
      <c r="F374" s="36"/>
      <c r="G374" s="36"/>
      <c r="H374" s="36"/>
      <c r="I374" s="36"/>
      <c r="J374" s="37"/>
    </row>
    <row r="375" spans="1:10" ht="25.5" x14ac:dyDescent="0.25">
      <c r="A375" s="26">
        <v>5305</v>
      </c>
      <c r="B375" s="27">
        <v>464200</v>
      </c>
      <c r="C375" s="28" t="s">
        <v>332</v>
      </c>
      <c r="D375" s="35">
        <f t="shared" si="97"/>
        <v>0</v>
      </c>
      <c r="E375" s="36"/>
      <c r="F375" s="36"/>
      <c r="G375" s="36"/>
      <c r="H375" s="36"/>
      <c r="I375" s="36"/>
      <c r="J375" s="37"/>
    </row>
    <row r="376" spans="1:10" ht="25.5" x14ac:dyDescent="0.25">
      <c r="A376" s="25">
        <v>5306</v>
      </c>
      <c r="B376" s="21">
        <v>465000</v>
      </c>
      <c r="C376" s="22" t="s">
        <v>333</v>
      </c>
      <c r="D376" s="23">
        <f t="shared" si="97"/>
        <v>0</v>
      </c>
      <c r="E376" s="23">
        <f t="shared" ref="E376:J376" si="100">E377+E378</f>
        <v>0</v>
      </c>
      <c r="F376" s="23">
        <f t="shared" si="100"/>
        <v>0</v>
      </c>
      <c r="G376" s="23">
        <f t="shared" si="100"/>
        <v>0</v>
      </c>
      <c r="H376" s="23">
        <f t="shared" si="100"/>
        <v>0</v>
      </c>
      <c r="I376" s="23">
        <f t="shared" si="100"/>
        <v>0</v>
      </c>
      <c r="J376" s="24">
        <f t="shared" si="100"/>
        <v>0</v>
      </c>
    </row>
    <row r="377" spans="1:10" x14ac:dyDescent="0.25">
      <c r="A377" s="26">
        <v>5307</v>
      </c>
      <c r="B377" s="27">
        <v>465100</v>
      </c>
      <c r="C377" s="28" t="s">
        <v>334</v>
      </c>
      <c r="D377" s="35">
        <f t="shared" si="97"/>
        <v>0</v>
      </c>
      <c r="E377" s="36"/>
      <c r="F377" s="36"/>
      <c r="G377" s="36"/>
      <c r="H377" s="36"/>
      <c r="I377" s="36"/>
      <c r="J377" s="37"/>
    </row>
    <row r="378" spans="1:10" x14ac:dyDescent="0.25">
      <c r="A378" s="26">
        <v>5308</v>
      </c>
      <c r="B378" s="27">
        <v>465200</v>
      </c>
      <c r="C378" s="28" t="s">
        <v>335</v>
      </c>
      <c r="D378" s="35">
        <f t="shared" si="97"/>
        <v>0</v>
      </c>
      <c r="E378" s="36"/>
      <c r="F378" s="36"/>
      <c r="G378" s="36"/>
      <c r="H378" s="36"/>
      <c r="I378" s="36"/>
      <c r="J378" s="37"/>
    </row>
    <row r="379" spans="1:10" ht="38.25" x14ac:dyDescent="0.25">
      <c r="A379" s="25">
        <v>5309</v>
      </c>
      <c r="B379" s="21">
        <v>470000</v>
      </c>
      <c r="C379" s="22" t="s">
        <v>336</v>
      </c>
      <c r="D379" s="23">
        <f t="shared" si="97"/>
        <v>0</v>
      </c>
      <c r="E379" s="23">
        <f t="shared" ref="E379:J379" si="101">E380+E384</f>
        <v>0</v>
      </c>
      <c r="F379" s="23">
        <f t="shared" si="101"/>
        <v>0</v>
      </c>
      <c r="G379" s="23">
        <f t="shared" si="101"/>
        <v>0</v>
      </c>
      <c r="H379" s="23">
        <f t="shared" si="101"/>
        <v>0</v>
      </c>
      <c r="I379" s="23">
        <f t="shared" si="101"/>
        <v>0</v>
      </c>
      <c r="J379" s="24">
        <f t="shared" si="101"/>
        <v>0</v>
      </c>
    </row>
    <row r="380" spans="1:10" ht="51" x14ac:dyDescent="0.25">
      <c r="A380" s="25">
        <v>5310</v>
      </c>
      <c r="B380" s="21">
        <v>471000</v>
      </c>
      <c r="C380" s="22" t="s">
        <v>337</v>
      </c>
      <c r="D380" s="23">
        <f t="shared" si="97"/>
        <v>0</v>
      </c>
      <c r="E380" s="23">
        <f t="shared" ref="E380:J380" si="102">SUM(E381:E383)</f>
        <v>0</v>
      </c>
      <c r="F380" s="23">
        <f t="shared" si="102"/>
        <v>0</v>
      </c>
      <c r="G380" s="23">
        <f t="shared" si="102"/>
        <v>0</v>
      </c>
      <c r="H380" s="23">
        <f t="shared" si="102"/>
        <v>0</v>
      </c>
      <c r="I380" s="23">
        <f t="shared" si="102"/>
        <v>0</v>
      </c>
      <c r="J380" s="24">
        <f t="shared" si="102"/>
        <v>0</v>
      </c>
    </row>
    <row r="381" spans="1:10" ht="25.5" x14ac:dyDescent="0.25">
      <c r="A381" s="26">
        <v>5311</v>
      </c>
      <c r="B381" s="27">
        <v>471100</v>
      </c>
      <c r="C381" s="28" t="s">
        <v>338</v>
      </c>
      <c r="D381" s="35">
        <f t="shared" si="97"/>
        <v>0</v>
      </c>
      <c r="E381" s="36"/>
      <c r="F381" s="36"/>
      <c r="G381" s="36"/>
      <c r="H381" s="36"/>
      <c r="I381" s="36"/>
      <c r="J381" s="37"/>
    </row>
    <row r="382" spans="1:10" ht="38.25" x14ac:dyDescent="0.25">
      <c r="A382" s="26">
        <v>5312</v>
      </c>
      <c r="B382" s="27">
        <v>471200</v>
      </c>
      <c r="C382" s="28" t="s">
        <v>339</v>
      </c>
      <c r="D382" s="35">
        <f t="shared" si="97"/>
        <v>0</v>
      </c>
      <c r="E382" s="36"/>
      <c r="F382" s="36"/>
      <c r="G382" s="36"/>
      <c r="H382" s="36"/>
      <c r="I382" s="36"/>
      <c r="J382" s="37"/>
    </row>
    <row r="383" spans="1:10" ht="38.25" x14ac:dyDescent="0.25">
      <c r="A383" s="26">
        <v>5313</v>
      </c>
      <c r="B383" s="27">
        <v>471900</v>
      </c>
      <c r="C383" s="28" t="s">
        <v>340</v>
      </c>
      <c r="D383" s="35">
        <f t="shared" si="97"/>
        <v>0</v>
      </c>
      <c r="E383" s="36"/>
      <c r="F383" s="36"/>
      <c r="G383" s="36"/>
      <c r="H383" s="36"/>
      <c r="I383" s="36"/>
      <c r="J383" s="37"/>
    </row>
    <row r="384" spans="1:10" ht="38.25" x14ac:dyDescent="0.25">
      <c r="A384" s="25">
        <v>5314</v>
      </c>
      <c r="B384" s="21">
        <v>472000</v>
      </c>
      <c r="C384" s="22" t="s">
        <v>341</v>
      </c>
      <c r="D384" s="23">
        <f t="shared" si="97"/>
        <v>0</v>
      </c>
      <c r="E384" s="23">
        <f t="shared" ref="E384:J384" si="103">SUM(E389:E397)</f>
        <v>0</v>
      </c>
      <c r="F384" s="23">
        <f t="shared" si="103"/>
        <v>0</v>
      </c>
      <c r="G384" s="23">
        <f t="shared" si="103"/>
        <v>0</v>
      </c>
      <c r="H384" s="23">
        <f t="shared" si="103"/>
        <v>0</v>
      </c>
      <c r="I384" s="23">
        <f t="shared" si="103"/>
        <v>0</v>
      </c>
      <c r="J384" s="24">
        <f t="shared" si="103"/>
        <v>0</v>
      </c>
    </row>
    <row r="385" spans="1:10" x14ac:dyDescent="0.25">
      <c r="A385" s="98" t="s">
        <v>2</v>
      </c>
      <c r="B385" s="99" t="s">
        <v>3</v>
      </c>
      <c r="C385" s="100" t="s">
        <v>4</v>
      </c>
      <c r="D385" s="101" t="s">
        <v>196</v>
      </c>
      <c r="E385" s="102"/>
      <c r="F385" s="102"/>
      <c r="G385" s="102"/>
      <c r="H385" s="102"/>
      <c r="I385" s="102"/>
      <c r="J385" s="103"/>
    </row>
    <row r="386" spans="1:10" x14ac:dyDescent="0.25">
      <c r="A386" s="98"/>
      <c r="B386" s="99"/>
      <c r="C386" s="100"/>
      <c r="D386" s="101" t="s">
        <v>197</v>
      </c>
      <c r="E386" s="101" t="s">
        <v>198</v>
      </c>
      <c r="F386" s="102"/>
      <c r="G386" s="102"/>
      <c r="H386" s="102"/>
      <c r="I386" s="101" t="s">
        <v>8</v>
      </c>
      <c r="J386" s="104" t="s">
        <v>9</v>
      </c>
    </row>
    <row r="387" spans="1:10" ht="25.5" x14ac:dyDescent="0.25">
      <c r="A387" s="98"/>
      <c r="B387" s="99"/>
      <c r="C387" s="100"/>
      <c r="D387" s="102"/>
      <c r="E387" s="52" t="s">
        <v>199</v>
      </c>
      <c r="F387" s="52" t="s">
        <v>11</v>
      </c>
      <c r="G387" s="52" t="s">
        <v>12</v>
      </c>
      <c r="H387" s="52" t="s">
        <v>13</v>
      </c>
      <c r="I387" s="102"/>
      <c r="J387" s="103"/>
    </row>
    <row r="388" spans="1:10" x14ac:dyDescent="0.25">
      <c r="A388" s="56" t="s">
        <v>19</v>
      </c>
      <c r="B388" s="57" t="s">
        <v>20</v>
      </c>
      <c r="C388" s="57" t="s">
        <v>21</v>
      </c>
      <c r="D388" s="58">
        <v>4</v>
      </c>
      <c r="E388" s="58">
        <v>5</v>
      </c>
      <c r="F388" s="58">
        <v>6</v>
      </c>
      <c r="G388" s="58">
        <v>7</v>
      </c>
      <c r="H388" s="58">
        <v>8</v>
      </c>
      <c r="I388" s="58">
        <v>9</v>
      </c>
      <c r="J388" s="59">
        <v>10</v>
      </c>
    </row>
    <row r="389" spans="1:10" ht="25.5" x14ac:dyDescent="0.25">
      <c r="A389" s="26">
        <v>5315</v>
      </c>
      <c r="B389" s="27">
        <v>472100</v>
      </c>
      <c r="C389" s="28" t="s">
        <v>342</v>
      </c>
      <c r="D389" s="35">
        <f t="shared" si="97"/>
        <v>0</v>
      </c>
      <c r="E389" s="36"/>
      <c r="F389" s="36"/>
      <c r="G389" s="36"/>
      <c r="H389" s="36"/>
      <c r="I389" s="36"/>
      <c r="J389" s="37"/>
    </row>
    <row r="390" spans="1:10" ht="25.5" x14ac:dyDescent="0.25">
      <c r="A390" s="26">
        <v>5316</v>
      </c>
      <c r="B390" s="27">
        <v>472200</v>
      </c>
      <c r="C390" s="28" t="s">
        <v>343</v>
      </c>
      <c r="D390" s="35">
        <f t="shared" si="97"/>
        <v>0</v>
      </c>
      <c r="E390" s="36"/>
      <c r="F390" s="36"/>
      <c r="G390" s="36"/>
      <c r="H390" s="36"/>
      <c r="I390" s="36"/>
      <c r="J390" s="37"/>
    </row>
    <row r="391" spans="1:10" x14ac:dyDescent="0.25">
      <c r="A391" s="26">
        <v>5317</v>
      </c>
      <c r="B391" s="27">
        <v>472300</v>
      </c>
      <c r="C391" s="28" t="s">
        <v>344</v>
      </c>
      <c r="D391" s="35">
        <f t="shared" si="97"/>
        <v>0</v>
      </c>
      <c r="E391" s="36"/>
      <c r="F391" s="36"/>
      <c r="G391" s="36"/>
      <c r="H391" s="36"/>
      <c r="I391" s="36"/>
      <c r="J391" s="37"/>
    </row>
    <row r="392" spans="1:10" ht="25.5" x14ac:dyDescent="0.25">
      <c r="A392" s="26">
        <v>5318</v>
      </c>
      <c r="B392" s="27">
        <v>472400</v>
      </c>
      <c r="C392" s="28" t="s">
        <v>345</v>
      </c>
      <c r="D392" s="35">
        <f t="shared" si="97"/>
        <v>0</v>
      </c>
      <c r="E392" s="36"/>
      <c r="F392" s="36"/>
      <c r="G392" s="36"/>
      <c r="H392" s="36"/>
      <c r="I392" s="36"/>
      <c r="J392" s="37"/>
    </row>
    <row r="393" spans="1:10" ht="25.5" x14ac:dyDescent="0.25">
      <c r="A393" s="26">
        <v>5319</v>
      </c>
      <c r="B393" s="27">
        <v>472500</v>
      </c>
      <c r="C393" s="28" t="s">
        <v>346</v>
      </c>
      <c r="D393" s="35">
        <f t="shared" si="97"/>
        <v>0</v>
      </c>
      <c r="E393" s="36"/>
      <c r="F393" s="36"/>
      <c r="G393" s="36"/>
      <c r="H393" s="36"/>
      <c r="I393" s="36"/>
      <c r="J393" s="37"/>
    </row>
    <row r="394" spans="1:10" x14ac:dyDescent="0.25">
      <c r="A394" s="26">
        <v>5320</v>
      </c>
      <c r="B394" s="27">
        <v>472600</v>
      </c>
      <c r="C394" s="28" t="s">
        <v>347</v>
      </c>
      <c r="D394" s="35">
        <f t="shared" si="97"/>
        <v>0</v>
      </c>
      <c r="E394" s="36"/>
      <c r="F394" s="36"/>
      <c r="G394" s="36"/>
      <c r="H394" s="36"/>
      <c r="I394" s="36"/>
      <c r="J394" s="37"/>
    </row>
    <row r="395" spans="1:10" ht="25.5" x14ac:dyDescent="0.25">
      <c r="A395" s="26">
        <v>5321</v>
      </c>
      <c r="B395" s="27">
        <v>472700</v>
      </c>
      <c r="C395" s="28" t="s">
        <v>348</v>
      </c>
      <c r="D395" s="35">
        <f t="shared" si="97"/>
        <v>0</v>
      </c>
      <c r="E395" s="36"/>
      <c r="F395" s="36"/>
      <c r="G395" s="36"/>
      <c r="H395" s="36"/>
      <c r="I395" s="36"/>
      <c r="J395" s="37"/>
    </row>
    <row r="396" spans="1:10" x14ac:dyDescent="0.25">
      <c r="A396" s="26">
        <v>5322</v>
      </c>
      <c r="B396" s="27">
        <v>472800</v>
      </c>
      <c r="C396" s="28" t="s">
        <v>349</v>
      </c>
      <c r="D396" s="35">
        <f t="shared" si="97"/>
        <v>0</v>
      </c>
      <c r="E396" s="36"/>
      <c r="F396" s="36"/>
      <c r="G396" s="36"/>
      <c r="H396" s="36"/>
      <c r="I396" s="36"/>
      <c r="J396" s="37"/>
    </row>
    <row r="397" spans="1:10" x14ac:dyDescent="0.25">
      <c r="A397" s="26">
        <v>5323</v>
      </c>
      <c r="B397" s="27">
        <v>472900</v>
      </c>
      <c r="C397" s="28" t="s">
        <v>350</v>
      </c>
      <c r="D397" s="35">
        <f t="shared" si="97"/>
        <v>0</v>
      </c>
      <c r="E397" s="36"/>
      <c r="F397" s="36"/>
      <c r="G397" s="36"/>
      <c r="H397" s="36"/>
      <c r="I397" s="36"/>
      <c r="J397" s="37"/>
    </row>
    <row r="398" spans="1:10" ht="25.5" x14ac:dyDescent="0.25">
      <c r="A398" s="25">
        <v>5324</v>
      </c>
      <c r="B398" s="21">
        <v>480000</v>
      </c>
      <c r="C398" s="22" t="s">
        <v>351</v>
      </c>
      <c r="D398" s="23">
        <f t="shared" si="97"/>
        <v>1455</v>
      </c>
      <c r="E398" s="23">
        <f t="shared" ref="E398:J398" si="104">E399+E402+E406+E408+E411+E417</f>
        <v>0</v>
      </c>
      <c r="F398" s="23">
        <f t="shared" si="104"/>
        <v>0</v>
      </c>
      <c r="G398" s="23">
        <f t="shared" si="104"/>
        <v>155</v>
      </c>
      <c r="H398" s="23">
        <f t="shared" si="104"/>
        <v>200</v>
      </c>
      <c r="I398" s="23">
        <f t="shared" si="104"/>
        <v>0</v>
      </c>
      <c r="J398" s="24">
        <f t="shared" si="104"/>
        <v>1100</v>
      </c>
    </row>
    <row r="399" spans="1:10" ht="25.5" x14ac:dyDescent="0.25">
      <c r="A399" s="25">
        <v>5325</v>
      </c>
      <c r="B399" s="21">
        <v>481000</v>
      </c>
      <c r="C399" s="22" t="s">
        <v>352</v>
      </c>
      <c r="D399" s="23">
        <f t="shared" si="97"/>
        <v>0</v>
      </c>
      <c r="E399" s="23">
        <f t="shared" ref="E399:J399" si="105">E400+E401</f>
        <v>0</v>
      </c>
      <c r="F399" s="23">
        <f t="shared" si="105"/>
        <v>0</v>
      </c>
      <c r="G399" s="23">
        <f t="shared" si="105"/>
        <v>0</v>
      </c>
      <c r="H399" s="23">
        <f t="shared" si="105"/>
        <v>0</v>
      </c>
      <c r="I399" s="23">
        <f t="shared" si="105"/>
        <v>0</v>
      </c>
      <c r="J399" s="24">
        <f t="shared" si="105"/>
        <v>0</v>
      </c>
    </row>
    <row r="400" spans="1:10" ht="25.5" x14ac:dyDescent="0.25">
      <c r="A400" s="26">
        <v>5326</v>
      </c>
      <c r="B400" s="27">
        <v>481100</v>
      </c>
      <c r="C400" s="28" t="s">
        <v>353</v>
      </c>
      <c r="D400" s="35">
        <f t="shared" si="97"/>
        <v>0</v>
      </c>
      <c r="E400" s="36"/>
      <c r="F400" s="36"/>
      <c r="G400" s="36"/>
      <c r="H400" s="36"/>
      <c r="I400" s="36"/>
      <c r="J400" s="37"/>
    </row>
    <row r="401" spans="1:10" ht="25.5" x14ac:dyDescent="0.25">
      <c r="A401" s="26">
        <v>5327</v>
      </c>
      <c r="B401" s="27">
        <v>481900</v>
      </c>
      <c r="C401" s="28" t="s">
        <v>354</v>
      </c>
      <c r="D401" s="35">
        <f t="shared" si="97"/>
        <v>0</v>
      </c>
      <c r="E401" s="36"/>
      <c r="F401" s="36"/>
      <c r="G401" s="36"/>
      <c r="H401" s="36"/>
      <c r="I401" s="36"/>
      <c r="J401" s="37"/>
    </row>
    <row r="402" spans="1:10" ht="25.5" x14ac:dyDescent="0.25">
      <c r="A402" s="25">
        <v>5328</v>
      </c>
      <c r="B402" s="21">
        <v>482000</v>
      </c>
      <c r="C402" s="22" t="s">
        <v>355</v>
      </c>
      <c r="D402" s="23">
        <f t="shared" si="97"/>
        <v>1265</v>
      </c>
      <c r="E402" s="23">
        <f t="shared" ref="E402:J402" si="106">SUM(E403:E405)</f>
        <v>0</v>
      </c>
      <c r="F402" s="23">
        <f t="shared" si="106"/>
        <v>0</v>
      </c>
      <c r="G402" s="23">
        <f t="shared" si="106"/>
        <v>0</v>
      </c>
      <c r="H402" s="23">
        <f t="shared" si="106"/>
        <v>200</v>
      </c>
      <c r="I402" s="23">
        <f t="shared" si="106"/>
        <v>0</v>
      </c>
      <c r="J402" s="24">
        <f t="shared" si="106"/>
        <v>1065</v>
      </c>
    </row>
    <row r="403" spans="1:10" x14ac:dyDescent="0.25">
      <c r="A403" s="26">
        <v>5329</v>
      </c>
      <c r="B403" s="27">
        <v>482100</v>
      </c>
      <c r="C403" s="28" t="s">
        <v>356</v>
      </c>
      <c r="D403" s="35">
        <f t="shared" si="97"/>
        <v>550</v>
      </c>
      <c r="E403" s="36"/>
      <c r="F403" s="36"/>
      <c r="G403" s="36"/>
      <c r="H403" s="36"/>
      <c r="I403" s="36"/>
      <c r="J403" s="37">
        <f>50+500</f>
        <v>550</v>
      </c>
    </row>
    <row r="404" spans="1:10" x14ac:dyDescent="0.25">
      <c r="A404" s="26">
        <v>5330</v>
      </c>
      <c r="B404" s="27">
        <v>482200</v>
      </c>
      <c r="C404" s="28" t="s">
        <v>357</v>
      </c>
      <c r="D404" s="35">
        <f t="shared" si="97"/>
        <v>500</v>
      </c>
      <c r="E404" s="36"/>
      <c r="F404" s="36"/>
      <c r="G404" s="36"/>
      <c r="H404" s="36">
        <v>200</v>
      </c>
      <c r="I404" s="36"/>
      <c r="J404" s="37">
        <v>300</v>
      </c>
    </row>
    <row r="405" spans="1:10" x14ac:dyDescent="0.25">
      <c r="A405" s="26">
        <v>5331</v>
      </c>
      <c r="B405" s="27">
        <v>482300</v>
      </c>
      <c r="C405" s="28" t="s">
        <v>358</v>
      </c>
      <c r="D405" s="35">
        <f t="shared" si="97"/>
        <v>215</v>
      </c>
      <c r="E405" s="36"/>
      <c r="F405" s="36"/>
      <c r="G405" s="36"/>
      <c r="H405" s="36"/>
      <c r="I405" s="36"/>
      <c r="J405" s="37">
        <f>250-35</f>
        <v>215</v>
      </c>
    </row>
    <row r="406" spans="1:10" ht="25.5" x14ac:dyDescent="0.25">
      <c r="A406" s="25">
        <v>5332</v>
      </c>
      <c r="B406" s="21">
        <v>483000</v>
      </c>
      <c r="C406" s="22" t="s">
        <v>359</v>
      </c>
      <c r="D406" s="23">
        <f t="shared" si="97"/>
        <v>190</v>
      </c>
      <c r="E406" s="23">
        <f t="shared" ref="E406:J406" si="107">E407</f>
        <v>0</v>
      </c>
      <c r="F406" s="23">
        <f t="shared" si="107"/>
        <v>0</v>
      </c>
      <c r="G406" s="23">
        <f t="shared" si="107"/>
        <v>155</v>
      </c>
      <c r="H406" s="23">
        <f t="shared" si="107"/>
        <v>0</v>
      </c>
      <c r="I406" s="23">
        <f t="shared" si="107"/>
        <v>0</v>
      </c>
      <c r="J406" s="24">
        <f t="shared" si="107"/>
        <v>35</v>
      </c>
    </row>
    <row r="407" spans="1:10" ht="25.5" x14ac:dyDescent="0.25">
      <c r="A407" s="26">
        <v>5333</v>
      </c>
      <c r="B407" s="27">
        <v>483100</v>
      </c>
      <c r="C407" s="28" t="s">
        <v>360</v>
      </c>
      <c r="D407" s="35">
        <f t="shared" si="97"/>
        <v>190</v>
      </c>
      <c r="E407" s="36"/>
      <c r="F407" s="36"/>
      <c r="G407" s="36">
        <v>155</v>
      </c>
      <c r="H407" s="36"/>
      <c r="I407" s="36"/>
      <c r="J407" s="37">
        <v>35</v>
      </c>
    </row>
    <row r="408" spans="1:10" ht="63.75" x14ac:dyDescent="0.25">
      <c r="A408" s="25">
        <v>5334</v>
      </c>
      <c r="B408" s="21">
        <v>484000</v>
      </c>
      <c r="C408" s="22" t="s">
        <v>361</v>
      </c>
      <c r="D408" s="23">
        <f t="shared" si="97"/>
        <v>0</v>
      </c>
      <c r="E408" s="23">
        <f t="shared" ref="E408:J408" si="108">E409+E410</f>
        <v>0</v>
      </c>
      <c r="F408" s="23">
        <f t="shared" si="108"/>
        <v>0</v>
      </c>
      <c r="G408" s="23">
        <f t="shared" si="108"/>
        <v>0</v>
      </c>
      <c r="H408" s="23">
        <f t="shared" si="108"/>
        <v>0</v>
      </c>
      <c r="I408" s="23">
        <f t="shared" si="108"/>
        <v>0</v>
      </c>
      <c r="J408" s="24">
        <f t="shared" si="108"/>
        <v>0</v>
      </c>
    </row>
    <row r="409" spans="1:10" ht="25.5" x14ac:dyDescent="0.25">
      <c r="A409" s="26">
        <v>5335</v>
      </c>
      <c r="B409" s="27">
        <v>484100</v>
      </c>
      <c r="C409" s="28" t="s">
        <v>362</v>
      </c>
      <c r="D409" s="35">
        <f t="shared" si="97"/>
        <v>0</v>
      </c>
      <c r="E409" s="36"/>
      <c r="F409" s="36"/>
      <c r="G409" s="36"/>
      <c r="H409" s="36"/>
      <c r="I409" s="36"/>
      <c r="J409" s="37"/>
    </row>
    <row r="410" spans="1:10" x14ac:dyDescent="0.25">
      <c r="A410" s="26">
        <v>5336</v>
      </c>
      <c r="B410" s="27">
        <v>484200</v>
      </c>
      <c r="C410" s="28" t="s">
        <v>363</v>
      </c>
      <c r="D410" s="35">
        <f t="shared" si="97"/>
        <v>0</v>
      </c>
      <c r="E410" s="36"/>
      <c r="F410" s="36"/>
      <c r="G410" s="36"/>
      <c r="H410" s="36"/>
      <c r="I410" s="36"/>
      <c r="J410" s="37"/>
    </row>
    <row r="411" spans="1:10" ht="38.25" x14ac:dyDescent="0.25">
      <c r="A411" s="25">
        <v>5337</v>
      </c>
      <c r="B411" s="21">
        <v>485000</v>
      </c>
      <c r="C411" s="22" t="s">
        <v>364</v>
      </c>
      <c r="D411" s="23">
        <f t="shared" si="97"/>
        <v>0</v>
      </c>
      <c r="E411" s="23">
        <f t="shared" ref="E411:J411" si="109">E412</f>
        <v>0</v>
      </c>
      <c r="F411" s="23">
        <f t="shared" si="109"/>
        <v>0</v>
      </c>
      <c r="G411" s="23">
        <f t="shared" si="109"/>
        <v>0</v>
      </c>
      <c r="H411" s="23">
        <f t="shared" si="109"/>
        <v>0</v>
      </c>
      <c r="I411" s="23">
        <f t="shared" si="109"/>
        <v>0</v>
      </c>
      <c r="J411" s="24">
        <f t="shared" si="109"/>
        <v>0</v>
      </c>
    </row>
    <row r="412" spans="1:10" ht="25.5" x14ac:dyDescent="0.25">
      <c r="A412" s="26">
        <v>5338</v>
      </c>
      <c r="B412" s="27">
        <v>485100</v>
      </c>
      <c r="C412" s="28" t="s">
        <v>365</v>
      </c>
      <c r="D412" s="35">
        <f t="shared" si="97"/>
        <v>0</v>
      </c>
      <c r="E412" s="36"/>
      <c r="F412" s="36"/>
      <c r="G412" s="36"/>
      <c r="H412" s="36"/>
      <c r="I412" s="36"/>
      <c r="J412" s="37"/>
    </row>
    <row r="413" spans="1:10" x14ac:dyDescent="0.25">
      <c r="A413" s="98" t="s">
        <v>2</v>
      </c>
      <c r="B413" s="99" t="s">
        <v>3</v>
      </c>
      <c r="C413" s="100" t="s">
        <v>4</v>
      </c>
      <c r="D413" s="101" t="s">
        <v>196</v>
      </c>
      <c r="E413" s="102"/>
      <c r="F413" s="102"/>
      <c r="G413" s="102"/>
      <c r="H413" s="102"/>
      <c r="I413" s="102"/>
      <c r="J413" s="103"/>
    </row>
    <row r="414" spans="1:10" x14ac:dyDescent="0.25">
      <c r="A414" s="98"/>
      <c r="B414" s="99"/>
      <c r="C414" s="100"/>
      <c r="D414" s="101" t="s">
        <v>197</v>
      </c>
      <c r="E414" s="101" t="s">
        <v>198</v>
      </c>
      <c r="F414" s="102"/>
      <c r="G414" s="102"/>
      <c r="H414" s="102"/>
      <c r="I414" s="101" t="s">
        <v>8</v>
      </c>
      <c r="J414" s="104" t="s">
        <v>9</v>
      </c>
    </row>
    <row r="415" spans="1:10" ht="25.5" x14ac:dyDescent="0.25">
      <c r="A415" s="98"/>
      <c r="B415" s="99"/>
      <c r="C415" s="100"/>
      <c r="D415" s="102"/>
      <c r="E415" s="52" t="s">
        <v>199</v>
      </c>
      <c r="F415" s="52" t="s">
        <v>11</v>
      </c>
      <c r="G415" s="52" t="s">
        <v>12</v>
      </c>
      <c r="H415" s="52" t="s">
        <v>13</v>
      </c>
      <c r="I415" s="102"/>
      <c r="J415" s="103"/>
    </row>
    <row r="416" spans="1:10" x14ac:dyDescent="0.25">
      <c r="A416" s="56" t="s">
        <v>19</v>
      </c>
      <c r="B416" s="57" t="s">
        <v>20</v>
      </c>
      <c r="C416" s="57" t="s">
        <v>21</v>
      </c>
      <c r="D416" s="58">
        <v>4</v>
      </c>
      <c r="E416" s="58">
        <v>5</v>
      </c>
      <c r="F416" s="58">
        <v>6</v>
      </c>
      <c r="G416" s="58">
        <v>7</v>
      </c>
      <c r="H416" s="58">
        <v>8</v>
      </c>
      <c r="I416" s="58">
        <v>9</v>
      </c>
      <c r="J416" s="59">
        <v>10</v>
      </c>
    </row>
    <row r="417" spans="1:10" ht="51" x14ac:dyDescent="0.25">
      <c r="A417" s="25">
        <v>5339</v>
      </c>
      <c r="B417" s="21">
        <v>489000</v>
      </c>
      <c r="C417" s="22" t="s">
        <v>366</v>
      </c>
      <c r="D417" s="23">
        <f t="shared" si="97"/>
        <v>0</v>
      </c>
      <c r="E417" s="23">
        <f t="shared" ref="E417:J417" si="110">E418</f>
        <v>0</v>
      </c>
      <c r="F417" s="23">
        <f t="shared" si="110"/>
        <v>0</v>
      </c>
      <c r="G417" s="23">
        <f t="shared" si="110"/>
        <v>0</v>
      </c>
      <c r="H417" s="23">
        <f t="shared" si="110"/>
        <v>0</v>
      </c>
      <c r="I417" s="23">
        <f t="shared" si="110"/>
        <v>0</v>
      </c>
      <c r="J417" s="24">
        <f t="shared" si="110"/>
        <v>0</v>
      </c>
    </row>
    <row r="418" spans="1:10" ht="38.25" x14ac:dyDescent="0.25">
      <c r="A418" s="26">
        <v>5340</v>
      </c>
      <c r="B418" s="27">
        <v>489100</v>
      </c>
      <c r="C418" s="28" t="s">
        <v>367</v>
      </c>
      <c r="D418" s="35">
        <f t="shared" si="97"/>
        <v>0</v>
      </c>
      <c r="E418" s="36"/>
      <c r="F418" s="36"/>
      <c r="G418" s="36"/>
      <c r="H418" s="36"/>
      <c r="I418" s="36"/>
      <c r="J418" s="37"/>
    </row>
    <row r="419" spans="1:10" ht="38.25" x14ac:dyDescent="0.25">
      <c r="A419" s="25">
        <v>5341</v>
      </c>
      <c r="B419" s="21">
        <v>500000</v>
      </c>
      <c r="C419" s="22" t="s">
        <v>368</v>
      </c>
      <c r="D419" s="23">
        <f t="shared" si="97"/>
        <v>18965</v>
      </c>
      <c r="E419" s="23">
        <f t="shared" ref="E419:J419" si="111">E420+E442+E455+E458+E466</f>
        <v>1230</v>
      </c>
      <c r="F419" s="23">
        <f t="shared" si="111"/>
        <v>11000</v>
      </c>
      <c r="G419" s="23">
        <f t="shared" si="111"/>
        <v>1385</v>
      </c>
      <c r="H419" s="23">
        <f t="shared" si="111"/>
        <v>0</v>
      </c>
      <c r="I419" s="23">
        <f t="shared" si="111"/>
        <v>4250</v>
      </c>
      <c r="J419" s="24">
        <f t="shared" si="111"/>
        <v>1100</v>
      </c>
    </row>
    <row r="420" spans="1:10" ht="25.5" x14ac:dyDescent="0.25">
      <c r="A420" s="25">
        <v>5342</v>
      </c>
      <c r="B420" s="21">
        <v>510000</v>
      </c>
      <c r="C420" s="22" t="s">
        <v>369</v>
      </c>
      <c r="D420" s="23">
        <f t="shared" si="97"/>
        <v>18965</v>
      </c>
      <c r="E420" s="23">
        <f t="shared" ref="E420:J420" si="112">E421+E426+E436+E438+E440</f>
        <v>1230</v>
      </c>
      <c r="F420" s="23">
        <f t="shared" si="112"/>
        <v>11000</v>
      </c>
      <c r="G420" s="23">
        <f t="shared" si="112"/>
        <v>1385</v>
      </c>
      <c r="H420" s="23">
        <f t="shared" si="112"/>
        <v>0</v>
      </c>
      <c r="I420" s="23">
        <f t="shared" si="112"/>
        <v>4250</v>
      </c>
      <c r="J420" s="24">
        <f t="shared" si="112"/>
        <v>1100</v>
      </c>
    </row>
    <row r="421" spans="1:10" ht="25.5" x14ac:dyDescent="0.25">
      <c r="A421" s="25">
        <v>5343</v>
      </c>
      <c r="B421" s="21">
        <v>511000</v>
      </c>
      <c r="C421" s="22" t="s">
        <v>370</v>
      </c>
      <c r="D421" s="23">
        <f t="shared" si="97"/>
        <v>400</v>
      </c>
      <c r="E421" s="23">
        <f t="shared" ref="E421:J421" si="113">SUM(E422:E425)</f>
        <v>0</v>
      </c>
      <c r="F421" s="23">
        <f t="shared" si="113"/>
        <v>0</v>
      </c>
      <c r="G421" s="23">
        <f t="shared" si="113"/>
        <v>0</v>
      </c>
      <c r="H421" s="23">
        <f t="shared" si="113"/>
        <v>0</v>
      </c>
      <c r="I421" s="23">
        <f t="shared" si="113"/>
        <v>0</v>
      </c>
      <c r="J421" s="24">
        <f t="shared" si="113"/>
        <v>400</v>
      </c>
    </row>
    <row r="422" spans="1:10" x14ac:dyDescent="0.25">
      <c r="A422" s="26">
        <v>5344</v>
      </c>
      <c r="B422" s="27">
        <v>511100</v>
      </c>
      <c r="C422" s="28" t="s">
        <v>371</v>
      </c>
      <c r="D422" s="35">
        <f t="shared" si="97"/>
        <v>400</v>
      </c>
      <c r="E422" s="36"/>
      <c r="F422" s="36"/>
      <c r="G422" s="36"/>
      <c r="H422" s="36"/>
      <c r="I422" s="36"/>
      <c r="J422" s="37">
        <v>400</v>
      </c>
    </row>
    <row r="423" spans="1:10" x14ac:dyDescent="0.25">
      <c r="A423" s="26">
        <v>5345</v>
      </c>
      <c r="B423" s="27">
        <v>511200</v>
      </c>
      <c r="C423" s="28" t="s">
        <v>372</v>
      </c>
      <c r="D423" s="35">
        <f t="shared" si="97"/>
        <v>0</v>
      </c>
      <c r="E423" s="36"/>
      <c r="F423" s="36"/>
      <c r="G423" s="36"/>
      <c r="H423" s="36"/>
      <c r="I423" s="36"/>
      <c r="J423" s="37"/>
    </row>
    <row r="424" spans="1:10" x14ac:dyDescent="0.25">
      <c r="A424" s="26">
        <v>5346</v>
      </c>
      <c r="B424" s="27">
        <v>511300</v>
      </c>
      <c r="C424" s="28" t="s">
        <v>373</v>
      </c>
      <c r="D424" s="35">
        <f t="shared" si="97"/>
        <v>0</v>
      </c>
      <c r="E424" s="36"/>
      <c r="F424" s="36"/>
      <c r="G424" s="36"/>
      <c r="H424" s="36"/>
      <c r="I424" s="36"/>
      <c r="J424" s="37"/>
    </row>
    <row r="425" spans="1:10" x14ac:dyDescent="0.25">
      <c r="A425" s="26">
        <v>5347</v>
      </c>
      <c r="B425" s="27">
        <v>511400</v>
      </c>
      <c r="C425" s="28" t="s">
        <v>374</v>
      </c>
      <c r="D425" s="35">
        <f t="shared" si="97"/>
        <v>0</v>
      </c>
      <c r="E425" s="36"/>
      <c r="F425" s="36"/>
      <c r="G425" s="36"/>
      <c r="H425" s="36"/>
      <c r="I425" s="36"/>
      <c r="J425" s="37"/>
    </row>
    <row r="426" spans="1:10" ht="25.5" x14ac:dyDescent="0.25">
      <c r="A426" s="25">
        <v>5348</v>
      </c>
      <c r="B426" s="21">
        <v>512000</v>
      </c>
      <c r="C426" s="22" t="s">
        <v>375</v>
      </c>
      <c r="D426" s="23">
        <f t="shared" si="97"/>
        <v>18465</v>
      </c>
      <c r="E426" s="23">
        <f t="shared" ref="E426:J426" si="114">SUM(E427:E435)</f>
        <v>1230</v>
      </c>
      <c r="F426" s="23">
        <f t="shared" si="114"/>
        <v>11000</v>
      </c>
      <c r="G426" s="23">
        <f t="shared" si="114"/>
        <v>1385</v>
      </c>
      <c r="H426" s="23">
        <f t="shared" si="114"/>
        <v>0</v>
      </c>
      <c r="I426" s="23">
        <f t="shared" si="114"/>
        <v>4250</v>
      </c>
      <c r="J426" s="24">
        <f t="shared" si="114"/>
        <v>600</v>
      </c>
    </row>
    <row r="427" spans="1:10" x14ac:dyDescent="0.25">
      <c r="A427" s="26">
        <v>5349</v>
      </c>
      <c r="B427" s="27">
        <v>512100</v>
      </c>
      <c r="C427" s="28" t="s">
        <v>376</v>
      </c>
      <c r="D427" s="35">
        <f t="shared" si="97"/>
        <v>5000</v>
      </c>
      <c r="E427" s="36"/>
      <c r="F427" s="36">
        <v>5000</v>
      </c>
      <c r="G427" s="36"/>
      <c r="H427" s="36"/>
      <c r="I427" s="36"/>
      <c r="J427" s="37"/>
    </row>
    <row r="428" spans="1:10" x14ac:dyDescent="0.25">
      <c r="A428" s="26">
        <v>5350</v>
      </c>
      <c r="B428" s="27">
        <v>512200</v>
      </c>
      <c r="C428" s="28" t="s">
        <v>377</v>
      </c>
      <c r="D428" s="35">
        <f t="shared" si="97"/>
        <v>967</v>
      </c>
      <c r="E428" s="36">
        <v>130</v>
      </c>
      <c r="F428" s="36"/>
      <c r="G428" s="36">
        <f>850-260-23</f>
        <v>567</v>
      </c>
      <c r="H428" s="36"/>
      <c r="I428" s="36"/>
      <c r="J428" s="37">
        <v>270</v>
      </c>
    </row>
    <row r="429" spans="1:10" x14ac:dyDescent="0.25">
      <c r="A429" s="26">
        <v>5351</v>
      </c>
      <c r="B429" s="27">
        <v>512300</v>
      </c>
      <c r="C429" s="28" t="s">
        <v>378</v>
      </c>
      <c r="D429" s="35">
        <f t="shared" si="97"/>
        <v>0</v>
      </c>
      <c r="E429" s="36"/>
      <c r="F429" s="36"/>
      <c r="G429" s="36"/>
      <c r="H429" s="36"/>
      <c r="I429" s="36"/>
      <c r="J429" s="37"/>
    </row>
    <row r="430" spans="1:10" x14ac:dyDescent="0.25">
      <c r="A430" s="26">
        <v>5352</v>
      </c>
      <c r="B430" s="27">
        <v>512400</v>
      </c>
      <c r="C430" s="28" t="s">
        <v>379</v>
      </c>
      <c r="D430" s="35">
        <f t="shared" si="97"/>
        <v>130</v>
      </c>
      <c r="E430" s="36"/>
      <c r="F430" s="36"/>
      <c r="G430" s="36"/>
      <c r="H430" s="36"/>
      <c r="I430" s="36"/>
      <c r="J430" s="37">
        <v>130</v>
      </c>
    </row>
    <row r="431" spans="1:10" x14ac:dyDescent="0.25">
      <c r="A431" s="26">
        <v>5353</v>
      </c>
      <c r="B431" s="27">
        <v>512500</v>
      </c>
      <c r="C431" s="28" t="s">
        <v>380</v>
      </c>
      <c r="D431" s="35">
        <f t="shared" si="97"/>
        <v>10000</v>
      </c>
      <c r="E431" s="36">
        <f>850-250</f>
        <v>600</v>
      </c>
      <c r="F431" s="36">
        <v>6000</v>
      </c>
      <c r="G431" s="36"/>
      <c r="H431" s="36"/>
      <c r="I431" s="36">
        <f>200+3000</f>
        <v>3200</v>
      </c>
      <c r="J431" s="37">
        <v>200</v>
      </c>
    </row>
    <row r="432" spans="1:10" x14ac:dyDescent="0.25">
      <c r="A432" s="26">
        <v>5354</v>
      </c>
      <c r="B432" s="27">
        <v>512600</v>
      </c>
      <c r="C432" s="28" t="s">
        <v>381</v>
      </c>
      <c r="D432" s="35">
        <f t="shared" si="97"/>
        <v>500</v>
      </c>
      <c r="E432" s="36">
        <v>500</v>
      </c>
      <c r="F432" s="36"/>
      <c r="G432" s="36"/>
      <c r="H432" s="36"/>
      <c r="I432" s="36"/>
      <c r="J432" s="37"/>
    </row>
    <row r="433" spans="1:10" x14ac:dyDescent="0.25">
      <c r="A433" s="26">
        <v>5355</v>
      </c>
      <c r="B433" s="27">
        <v>512700</v>
      </c>
      <c r="C433" s="28" t="s">
        <v>382</v>
      </c>
      <c r="D433" s="35">
        <f t="shared" si="97"/>
        <v>0</v>
      </c>
      <c r="E433" s="36"/>
      <c r="F433" s="36"/>
      <c r="G433" s="36"/>
      <c r="H433" s="36"/>
      <c r="I433" s="36"/>
      <c r="J433" s="37"/>
    </row>
    <row r="434" spans="1:10" x14ac:dyDescent="0.25">
      <c r="A434" s="26">
        <v>5356</v>
      </c>
      <c r="B434" s="27">
        <v>512800</v>
      </c>
      <c r="C434" s="28" t="s">
        <v>383</v>
      </c>
      <c r="D434" s="35">
        <f t="shared" si="97"/>
        <v>0</v>
      </c>
      <c r="E434" s="36"/>
      <c r="F434" s="36"/>
      <c r="G434" s="36"/>
      <c r="H434" s="36"/>
      <c r="I434" s="36"/>
      <c r="J434" s="37"/>
    </row>
    <row r="435" spans="1:10" ht="25.5" x14ac:dyDescent="0.25">
      <c r="A435" s="26">
        <v>5357</v>
      </c>
      <c r="B435" s="27">
        <v>512900</v>
      </c>
      <c r="C435" s="28" t="s">
        <v>384</v>
      </c>
      <c r="D435" s="35">
        <f t="shared" si="97"/>
        <v>1868</v>
      </c>
      <c r="E435" s="36"/>
      <c r="F435" s="36"/>
      <c r="G435" s="36">
        <f>1150-332</f>
        <v>818</v>
      </c>
      <c r="H435" s="36"/>
      <c r="I435" s="36">
        <f>4050-3000</f>
        <v>1050</v>
      </c>
      <c r="J435" s="37"/>
    </row>
    <row r="436" spans="1:10" ht="25.5" x14ac:dyDescent="0.25">
      <c r="A436" s="25">
        <v>5358</v>
      </c>
      <c r="B436" s="21">
        <v>513000</v>
      </c>
      <c r="C436" s="22" t="s">
        <v>385</v>
      </c>
      <c r="D436" s="23">
        <f t="shared" si="97"/>
        <v>0</v>
      </c>
      <c r="E436" s="23">
        <f t="shared" ref="E436:J436" si="115">E437</f>
        <v>0</v>
      </c>
      <c r="F436" s="23">
        <f t="shared" si="115"/>
        <v>0</v>
      </c>
      <c r="G436" s="23">
        <f t="shared" si="115"/>
        <v>0</v>
      </c>
      <c r="H436" s="23">
        <f t="shared" si="115"/>
        <v>0</v>
      </c>
      <c r="I436" s="23">
        <f t="shared" si="115"/>
        <v>0</v>
      </c>
      <c r="J436" s="24">
        <f t="shared" si="115"/>
        <v>0</v>
      </c>
    </row>
    <row r="437" spans="1:10" x14ac:dyDescent="0.25">
      <c r="A437" s="26">
        <v>5359</v>
      </c>
      <c r="B437" s="27">
        <v>513100</v>
      </c>
      <c r="C437" s="28" t="s">
        <v>386</v>
      </c>
      <c r="D437" s="35">
        <f t="shared" si="97"/>
        <v>0</v>
      </c>
      <c r="E437" s="36"/>
      <c r="F437" s="36"/>
      <c r="G437" s="36"/>
      <c r="H437" s="36"/>
      <c r="I437" s="36"/>
      <c r="J437" s="37"/>
    </row>
    <row r="438" spans="1:10" x14ac:dyDescent="0.25">
      <c r="A438" s="25">
        <v>5360</v>
      </c>
      <c r="B438" s="21">
        <v>514000</v>
      </c>
      <c r="C438" s="22" t="s">
        <v>387</v>
      </c>
      <c r="D438" s="23">
        <f t="shared" si="97"/>
        <v>0</v>
      </c>
      <c r="E438" s="23">
        <f t="shared" ref="E438:J438" si="116">E439</f>
        <v>0</v>
      </c>
      <c r="F438" s="23">
        <f t="shared" si="116"/>
        <v>0</v>
      </c>
      <c r="G438" s="23">
        <f t="shared" si="116"/>
        <v>0</v>
      </c>
      <c r="H438" s="23">
        <f t="shared" si="116"/>
        <v>0</v>
      </c>
      <c r="I438" s="23">
        <f t="shared" si="116"/>
        <v>0</v>
      </c>
      <c r="J438" s="24">
        <f t="shared" si="116"/>
        <v>0</v>
      </c>
    </row>
    <row r="439" spans="1:10" x14ac:dyDescent="0.25">
      <c r="A439" s="26">
        <v>5361</v>
      </c>
      <c r="B439" s="27">
        <v>514100</v>
      </c>
      <c r="C439" s="28" t="s">
        <v>388</v>
      </c>
      <c r="D439" s="35">
        <f t="shared" si="97"/>
        <v>0</v>
      </c>
      <c r="E439" s="36"/>
      <c r="F439" s="36"/>
      <c r="G439" s="36"/>
      <c r="H439" s="36"/>
      <c r="I439" s="36"/>
      <c r="J439" s="37"/>
    </row>
    <row r="440" spans="1:10" x14ac:dyDescent="0.25">
      <c r="A440" s="25">
        <v>5362</v>
      </c>
      <c r="B440" s="21">
        <v>515000</v>
      </c>
      <c r="C440" s="22" t="s">
        <v>389</v>
      </c>
      <c r="D440" s="23">
        <f t="shared" si="97"/>
        <v>100</v>
      </c>
      <c r="E440" s="23">
        <f t="shared" ref="E440:J440" si="117">E441</f>
        <v>0</v>
      </c>
      <c r="F440" s="23">
        <f t="shared" si="117"/>
        <v>0</v>
      </c>
      <c r="G440" s="23">
        <f t="shared" si="117"/>
        <v>0</v>
      </c>
      <c r="H440" s="23">
        <f t="shared" si="117"/>
        <v>0</v>
      </c>
      <c r="I440" s="23">
        <f t="shared" si="117"/>
        <v>0</v>
      </c>
      <c r="J440" s="24">
        <f t="shared" si="117"/>
        <v>100</v>
      </c>
    </row>
    <row r="441" spans="1:10" x14ac:dyDescent="0.25">
      <c r="A441" s="26">
        <v>5363</v>
      </c>
      <c r="B441" s="27">
        <v>515100</v>
      </c>
      <c r="C441" s="28" t="s">
        <v>390</v>
      </c>
      <c r="D441" s="35">
        <f t="shared" si="97"/>
        <v>100</v>
      </c>
      <c r="E441" s="36"/>
      <c r="F441" s="36"/>
      <c r="G441" s="36"/>
      <c r="H441" s="36"/>
      <c r="I441" s="36"/>
      <c r="J441" s="37">
        <v>100</v>
      </c>
    </row>
    <row r="442" spans="1:10" x14ac:dyDescent="0.25">
      <c r="A442" s="25">
        <v>5364</v>
      </c>
      <c r="B442" s="21">
        <v>520000</v>
      </c>
      <c r="C442" s="22" t="s">
        <v>391</v>
      </c>
      <c r="D442" s="23">
        <f t="shared" ref="D442:D519" si="118">SUM(E442:J442)</f>
        <v>0</v>
      </c>
      <c r="E442" s="23">
        <f t="shared" ref="E442:J442" si="119">E443+E445+E453</f>
        <v>0</v>
      </c>
      <c r="F442" s="23">
        <f t="shared" si="119"/>
        <v>0</v>
      </c>
      <c r="G442" s="23">
        <f t="shared" si="119"/>
        <v>0</v>
      </c>
      <c r="H442" s="23">
        <f t="shared" si="119"/>
        <v>0</v>
      </c>
      <c r="I442" s="23">
        <f t="shared" si="119"/>
        <v>0</v>
      </c>
      <c r="J442" s="24">
        <f t="shared" si="119"/>
        <v>0</v>
      </c>
    </row>
    <row r="443" spans="1:10" x14ac:dyDescent="0.25">
      <c r="A443" s="25">
        <v>5365</v>
      </c>
      <c r="B443" s="21">
        <v>521000</v>
      </c>
      <c r="C443" s="22" t="s">
        <v>392</v>
      </c>
      <c r="D443" s="23">
        <f t="shared" si="118"/>
        <v>0</v>
      </c>
      <c r="E443" s="23">
        <f t="shared" ref="E443:J443" si="120">E444</f>
        <v>0</v>
      </c>
      <c r="F443" s="23">
        <f t="shared" si="120"/>
        <v>0</v>
      </c>
      <c r="G443" s="23">
        <f t="shared" si="120"/>
        <v>0</v>
      </c>
      <c r="H443" s="23">
        <f t="shared" si="120"/>
        <v>0</v>
      </c>
      <c r="I443" s="23">
        <f t="shared" si="120"/>
        <v>0</v>
      </c>
      <c r="J443" s="24">
        <f t="shared" si="120"/>
        <v>0</v>
      </c>
    </row>
    <row r="444" spans="1:10" x14ac:dyDescent="0.25">
      <c r="A444" s="26">
        <v>5366</v>
      </c>
      <c r="B444" s="27">
        <v>521100</v>
      </c>
      <c r="C444" s="28" t="s">
        <v>393</v>
      </c>
      <c r="D444" s="35">
        <f t="shared" si="118"/>
        <v>0</v>
      </c>
      <c r="E444" s="36"/>
      <c r="F444" s="36"/>
      <c r="G444" s="36"/>
      <c r="H444" s="36"/>
      <c r="I444" s="36"/>
      <c r="J444" s="37"/>
    </row>
    <row r="445" spans="1:10" ht="25.5" x14ac:dyDescent="0.25">
      <c r="A445" s="25">
        <v>5367</v>
      </c>
      <c r="B445" s="21">
        <v>522000</v>
      </c>
      <c r="C445" s="22" t="s">
        <v>394</v>
      </c>
      <c r="D445" s="23">
        <f t="shared" si="118"/>
        <v>0</v>
      </c>
      <c r="E445" s="23">
        <f t="shared" ref="E445:J445" si="121">SUM(E446:E452)</f>
        <v>0</v>
      </c>
      <c r="F445" s="23">
        <f t="shared" si="121"/>
        <v>0</v>
      </c>
      <c r="G445" s="23">
        <f t="shared" si="121"/>
        <v>0</v>
      </c>
      <c r="H445" s="23">
        <f t="shared" si="121"/>
        <v>0</v>
      </c>
      <c r="I445" s="23">
        <f t="shared" si="121"/>
        <v>0</v>
      </c>
      <c r="J445" s="24">
        <f t="shared" si="121"/>
        <v>0</v>
      </c>
    </row>
    <row r="446" spans="1:10" x14ac:dyDescent="0.25">
      <c r="A446" s="26">
        <v>5368</v>
      </c>
      <c r="B446" s="27">
        <v>522100</v>
      </c>
      <c r="C446" s="28" t="s">
        <v>395</v>
      </c>
      <c r="D446" s="35">
        <f t="shared" si="118"/>
        <v>0</v>
      </c>
      <c r="E446" s="36"/>
      <c r="F446" s="36"/>
      <c r="G446" s="36"/>
      <c r="H446" s="36"/>
      <c r="I446" s="36"/>
      <c r="J446" s="37"/>
    </row>
    <row r="447" spans="1:10" x14ac:dyDescent="0.25">
      <c r="A447" s="98" t="s">
        <v>2</v>
      </c>
      <c r="B447" s="99" t="s">
        <v>3</v>
      </c>
      <c r="C447" s="100" t="s">
        <v>4</v>
      </c>
      <c r="D447" s="101" t="s">
        <v>196</v>
      </c>
      <c r="E447" s="102"/>
      <c r="F447" s="102"/>
      <c r="G447" s="102"/>
      <c r="H447" s="102"/>
      <c r="I447" s="102"/>
      <c r="J447" s="103"/>
    </row>
    <row r="448" spans="1:10" x14ac:dyDescent="0.25">
      <c r="A448" s="98"/>
      <c r="B448" s="99"/>
      <c r="C448" s="100"/>
      <c r="D448" s="101" t="s">
        <v>197</v>
      </c>
      <c r="E448" s="101" t="s">
        <v>198</v>
      </c>
      <c r="F448" s="102"/>
      <c r="G448" s="102"/>
      <c r="H448" s="102"/>
      <c r="I448" s="101" t="s">
        <v>8</v>
      </c>
      <c r="J448" s="104" t="s">
        <v>9</v>
      </c>
    </row>
    <row r="449" spans="1:10" ht="25.5" x14ac:dyDescent="0.25">
      <c r="A449" s="98"/>
      <c r="B449" s="99"/>
      <c r="C449" s="100"/>
      <c r="D449" s="102"/>
      <c r="E449" s="52" t="s">
        <v>199</v>
      </c>
      <c r="F449" s="52" t="s">
        <v>11</v>
      </c>
      <c r="G449" s="52" t="s">
        <v>12</v>
      </c>
      <c r="H449" s="52" t="s">
        <v>13</v>
      </c>
      <c r="I449" s="102"/>
      <c r="J449" s="103"/>
    </row>
    <row r="450" spans="1:10" x14ac:dyDescent="0.25">
      <c r="A450" s="56" t="s">
        <v>19</v>
      </c>
      <c r="B450" s="57" t="s">
        <v>20</v>
      </c>
      <c r="C450" s="57" t="s">
        <v>21</v>
      </c>
      <c r="D450" s="58" t="s">
        <v>22</v>
      </c>
      <c r="E450" s="58" t="s">
        <v>23</v>
      </c>
      <c r="F450" s="58" t="s">
        <v>24</v>
      </c>
      <c r="G450" s="58" t="s">
        <v>25</v>
      </c>
      <c r="H450" s="58" t="s">
        <v>26</v>
      </c>
      <c r="I450" s="58" t="s">
        <v>27</v>
      </c>
      <c r="J450" s="59" t="s">
        <v>28</v>
      </c>
    </row>
    <row r="451" spans="1:10" x14ac:dyDescent="0.25">
      <c r="A451" s="26">
        <v>5369</v>
      </c>
      <c r="B451" s="27">
        <v>522200</v>
      </c>
      <c r="C451" s="28" t="s">
        <v>396</v>
      </c>
      <c r="D451" s="35">
        <f t="shared" si="118"/>
        <v>0</v>
      </c>
      <c r="E451" s="36"/>
      <c r="F451" s="36"/>
      <c r="G451" s="36"/>
      <c r="H451" s="36"/>
      <c r="I451" s="36"/>
      <c r="J451" s="37"/>
    </row>
    <row r="452" spans="1:10" x14ac:dyDescent="0.25">
      <c r="A452" s="26">
        <v>5370</v>
      </c>
      <c r="B452" s="27">
        <v>522300</v>
      </c>
      <c r="C452" s="28" t="s">
        <v>397</v>
      </c>
      <c r="D452" s="35">
        <f t="shared" si="118"/>
        <v>0</v>
      </c>
      <c r="E452" s="36"/>
      <c r="F452" s="36"/>
      <c r="G452" s="36"/>
      <c r="H452" s="36"/>
      <c r="I452" s="36"/>
      <c r="J452" s="37"/>
    </row>
    <row r="453" spans="1:10" ht="25.5" x14ac:dyDescent="0.25">
      <c r="A453" s="25">
        <v>5371</v>
      </c>
      <c r="B453" s="21">
        <v>523000</v>
      </c>
      <c r="C453" s="22" t="s">
        <v>398</v>
      </c>
      <c r="D453" s="23">
        <f t="shared" si="118"/>
        <v>0</v>
      </c>
      <c r="E453" s="23">
        <f t="shared" ref="E453:J453" si="122">E454</f>
        <v>0</v>
      </c>
      <c r="F453" s="23">
        <f t="shared" si="122"/>
        <v>0</v>
      </c>
      <c r="G453" s="23">
        <f t="shared" si="122"/>
        <v>0</v>
      </c>
      <c r="H453" s="23">
        <f t="shared" si="122"/>
        <v>0</v>
      </c>
      <c r="I453" s="23">
        <f t="shared" si="122"/>
        <v>0</v>
      </c>
      <c r="J453" s="24">
        <f t="shared" si="122"/>
        <v>0</v>
      </c>
    </row>
    <row r="454" spans="1:10" x14ac:dyDescent="0.25">
      <c r="A454" s="26">
        <v>5372</v>
      </c>
      <c r="B454" s="27">
        <v>523100</v>
      </c>
      <c r="C454" s="28" t="s">
        <v>399</v>
      </c>
      <c r="D454" s="35">
        <f t="shared" si="118"/>
        <v>0</v>
      </c>
      <c r="E454" s="36"/>
      <c r="F454" s="36"/>
      <c r="G454" s="36"/>
      <c r="H454" s="36"/>
      <c r="I454" s="36"/>
      <c r="J454" s="37"/>
    </row>
    <row r="455" spans="1:10" x14ac:dyDescent="0.25">
      <c r="A455" s="25">
        <v>5373</v>
      </c>
      <c r="B455" s="21">
        <v>530000</v>
      </c>
      <c r="C455" s="22" t="s">
        <v>400</v>
      </c>
      <c r="D455" s="23">
        <f t="shared" si="118"/>
        <v>0</v>
      </c>
      <c r="E455" s="23">
        <f t="shared" ref="E455:J456" si="123">E456</f>
        <v>0</v>
      </c>
      <c r="F455" s="23">
        <f t="shared" si="123"/>
        <v>0</v>
      </c>
      <c r="G455" s="23">
        <f t="shared" si="123"/>
        <v>0</v>
      </c>
      <c r="H455" s="23">
        <f t="shared" si="123"/>
        <v>0</v>
      </c>
      <c r="I455" s="23">
        <f t="shared" si="123"/>
        <v>0</v>
      </c>
      <c r="J455" s="24">
        <f t="shared" si="123"/>
        <v>0</v>
      </c>
    </row>
    <row r="456" spans="1:10" x14ac:dyDescent="0.25">
      <c r="A456" s="25">
        <v>5374</v>
      </c>
      <c r="B456" s="21">
        <v>531000</v>
      </c>
      <c r="C456" s="22" t="s">
        <v>401</v>
      </c>
      <c r="D456" s="23">
        <f t="shared" si="118"/>
        <v>0</v>
      </c>
      <c r="E456" s="23">
        <f t="shared" si="123"/>
        <v>0</v>
      </c>
      <c r="F456" s="23">
        <f t="shared" si="123"/>
        <v>0</v>
      </c>
      <c r="G456" s="23">
        <f t="shared" si="123"/>
        <v>0</v>
      </c>
      <c r="H456" s="23">
        <f t="shared" si="123"/>
        <v>0</v>
      </c>
      <c r="I456" s="23">
        <f t="shared" si="123"/>
        <v>0</v>
      </c>
      <c r="J456" s="24">
        <f t="shared" si="123"/>
        <v>0</v>
      </c>
    </row>
    <row r="457" spans="1:10" x14ac:dyDescent="0.25">
      <c r="A457" s="26">
        <v>5375</v>
      </c>
      <c r="B457" s="27">
        <v>531100</v>
      </c>
      <c r="C457" s="28" t="s">
        <v>402</v>
      </c>
      <c r="D457" s="35">
        <f t="shared" si="118"/>
        <v>0</v>
      </c>
      <c r="E457" s="36"/>
      <c r="F457" s="36"/>
      <c r="G457" s="36"/>
      <c r="H457" s="36"/>
      <c r="I457" s="36"/>
      <c r="J457" s="37"/>
    </row>
    <row r="458" spans="1:10" ht="25.5" x14ac:dyDescent="0.25">
      <c r="A458" s="25">
        <v>5376</v>
      </c>
      <c r="B458" s="21">
        <v>540000</v>
      </c>
      <c r="C458" s="22" t="s">
        <v>403</v>
      </c>
      <c r="D458" s="23">
        <f t="shared" si="118"/>
        <v>0</v>
      </c>
      <c r="E458" s="23">
        <f t="shared" ref="E458:J458" si="124">E459+E461+E463</f>
        <v>0</v>
      </c>
      <c r="F458" s="23">
        <f t="shared" si="124"/>
        <v>0</v>
      </c>
      <c r="G458" s="23">
        <f t="shared" si="124"/>
        <v>0</v>
      </c>
      <c r="H458" s="23">
        <f t="shared" si="124"/>
        <v>0</v>
      </c>
      <c r="I458" s="23">
        <f t="shared" si="124"/>
        <v>0</v>
      </c>
      <c r="J458" s="24">
        <f t="shared" si="124"/>
        <v>0</v>
      </c>
    </row>
    <row r="459" spans="1:10" x14ac:dyDescent="0.25">
      <c r="A459" s="25">
        <v>5377</v>
      </c>
      <c r="B459" s="21">
        <v>541000</v>
      </c>
      <c r="C459" s="22" t="s">
        <v>404</v>
      </c>
      <c r="D459" s="23">
        <f t="shared" si="118"/>
        <v>0</v>
      </c>
      <c r="E459" s="23">
        <f t="shared" ref="E459:J459" si="125">E460</f>
        <v>0</v>
      </c>
      <c r="F459" s="23">
        <f t="shared" si="125"/>
        <v>0</v>
      </c>
      <c r="G459" s="23">
        <f t="shared" si="125"/>
        <v>0</v>
      </c>
      <c r="H459" s="23">
        <f t="shared" si="125"/>
        <v>0</v>
      </c>
      <c r="I459" s="23">
        <f t="shared" si="125"/>
        <v>0</v>
      </c>
      <c r="J459" s="24">
        <f t="shared" si="125"/>
        <v>0</v>
      </c>
    </row>
    <row r="460" spans="1:10" x14ac:dyDescent="0.25">
      <c r="A460" s="26">
        <v>5378</v>
      </c>
      <c r="B460" s="27">
        <v>541100</v>
      </c>
      <c r="C460" s="28" t="s">
        <v>405</v>
      </c>
      <c r="D460" s="35">
        <f t="shared" si="118"/>
        <v>0</v>
      </c>
      <c r="E460" s="36"/>
      <c r="F460" s="36"/>
      <c r="G460" s="36"/>
      <c r="H460" s="36"/>
      <c r="I460" s="36"/>
      <c r="J460" s="37"/>
    </row>
    <row r="461" spans="1:10" x14ac:dyDescent="0.25">
      <c r="A461" s="25">
        <v>5379</v>
      </c>
      <c r="B461" s="21">
        <v>542000</v>
      </c>
      <c r="C461" s="22" t="s">
        <v>406</v>
      </c>
      <c r="D461" s="23">
        <f t="shared" si="118"/>
        <v>0</v>
      </c>
      <c r="E461" s="23">
        <f t="shared" ref="E461:J461" si="126">E462</f>
        <v>0</v>
      </c>
      <c r="F461" s="23">
        <f t="shared" si="126"/>
        <v>0</v>
      </c>
      <c r="G461" s="23">
        <f t="shared" si="126"/>
        <v>0</v>
      </c>
      <c r="H461" s="23">
        <f t="shared" si="126"/>
        <v>0</v>
      </c>
      <c r="I461" s="23">
        <f t="shared" si="126"/>
        <v>0</v>
      </c>
      <c r="J461" s="24">
        <f t="shared" si="126"/>
        <v>0</v>
      </c>
    </row>
    <row r="462" spans="1:10" x14ac:dyDescent="0.25">
      <c r="A462" s="26">
        <v>5380</v>
      </c>
      <c r="B462" s="27">
        <v>542100</v>
      </c>
      <c r="C462" s="28" t="s">
        <v>407</v>
      </c>
      <c r="D462" s="35">
        <f t="shared" si="118"/>
        <v>0</v>
      </c>
      <c r="E462" s="36"/>
      <c r="F462" s="36"/>
      <c r="G462" s="36"/>
      <c r="H462" s="36"/>
      <c r="I462" s="36"/>
      <c r="J462" s="37"/>
    </row>
    <row r="463" spans="1:10" x14ac:dyDescent="0.25">
      <c r="A463" s="25">
        <v>5381</v>
      </c>
      <c r="B463" s="21">
        <v>543000</v>
      </c>
      <c r="C463" s="22" t="s">
        <v>408</v>
      </c>
      <c r="D463" s="23">
        <f t="shared" si="118"/>
        <v>0</v>
      </c>
      <c r="E463" s="23">
        <f t="shared" ref="E463:J463" si="127">E464+E465</f>
        <v>0</v>
      </c>
      <c r="F463" s="23">
        <f t="shared" si="127"/>
        <v>0</v>
      </c>
      <c r="G463" s="23">
        <f t="shared" si="127"/>
        <v>0</v>
      </c>
      <c r="H463" s="23">
        <f t="shared" si="127"/>
        <v>0</v>
      </c>
      <c r="I463" s="23">
        <f t="shared" si="127"/>
        <v>0</v>
      </c>
      <c r="J463" s="24">
        <f t="shared" si="127"/>
        <v>0</v>
      </c>
    </row>
    <row r="464" spans="1:10" x14ac:dyDescent="0.25">
      <c r="A464" s="26">
        <v>5382</v>
      </c>
      <c r="B464" s="27">
        <v>543100</v>
      </c>
      <c r="C464" s="28" t="s">
        <v>409</v>
      </c>
      <c r="D464" s="35">
        <f t="shared" si="118"/>
        <v>0</v>
      </c>
      <c r="E464" s="36"/>
      <c r="F464" s="36"/>
      <c r="G464" s="36"/>
      <c r="H464" s="36"/>
      <c r="I464" s="36"/>
      <c r="J464" s="37"/>
    </row>
    <row r="465" spans="1:10" x14ac:dyDescent="0.25">
      <c r="A465" s="26">
        <v>5383</v>
      </c>
      <c r="B465" s="27">
        <v>543200</v>
      </c>
      <c r="C465" s="28" t="s">
        <v>410</v>
      </c>
      <c r="D465" s="35">
        <f t="shared" si="118"/>
        <v>0</v>
      </c>
      <c r="E465" s="36"/>
      <c r="F465" s="36"/>
      <c r="G465" s="36"/>
      <c r="H465" s="36"/>
      <c r="I465" s="36"/>
      <c r="J465" s="37"/>
    </row>
    <row r="466" spans="1:10" ht="51" x14ac:dyDescent="0.25">
      <c r="A466" s="25">
        <v>5384</v>
      </c>
      <c r="B466" s="21">
        <v>550000</v>
      </c>
      <c r="C466" s="22" t="s">
        <v>411</v>
      </c>
      <c r="D466" s="23">
        <f t="shared" si="118"/>
        <v>0</v>
      </c>
      <c r="E466" s="23">
        <f t="shared" ref="E466:J467" si="128">E467</f>
        <v>0</v>
      </c>
      <c r="F466" s="23">
        <f t="shared" si="128"/>
        <v>0</v>
      </c>
      <c r="G466" s="23">
        <f t="shared" si="128"/>
        <v>0</v>
      </c>
      <c r="H466" s="23">
        <f t="shared" si="128"/>
        <v>0</v>
      </c>
      <c r="I466" s="23">
        <f t="shared" si="128"/>
        <v>0</v>
      </c>
      <c r="J466" s="24">
        <f t="shared" si="128"/>
        <v>0</v>
      </c>
    </row>
    <row r="467" spans="1:10" ht="51" x14ac:dyDescent="0.25">
      <c r="A467" s="25">
        <v>5385</v>
      </c>
      <c r="B467" s="21">
        <v>551000</v>
      </c>
      <c r="C467" s="22" t="s">
        <v>412</v>
      </c>
      <c r="D467" s="23">
        <f t="shared" si="118"/>
        <v>0</v>
      </c>
      <c r="E467" s="23">
        <f t="shared" si="128"/>
        <v>0</v>
      </c>
      <c r="F467" s="23">
        <f t="shared" si="128"/>
        <v>0</v>
      </c>
      <c r="G467" s="23">
        <f t="shared" si="128"/>
        <v>0</v>
      </c>
      <c r="H467" s="23">
        <f t="shared" si="128"/>
        <v>0</v>
      </c>
      <c r="I467" s="23">
        <f t="shared" si="128"/>
        <v>0</v>
      </c>
      <c r="J467" s="24">
        <f t="shared" si="128"/>
        <v>0</v>
      </c>
    </row>
    <row r="468" spans="1:10" ht="38.25" x14ac:dyDescent="0.25">
      <c r="A468" s="26">
        <v>5386</v>
      </c>
      <c r="B468" s="27">
        <v>551100</v>
      </c>
      <c r="C468" s="28" t="s">
        <v>413</v>
      </c>
      <c r="D468" s="35">
        <f t="shared" si="118"/>
        <v>0</v>
      </c>
      <c r="E468" s="36"/>
      <c r="F468" s="36"/>
      <c r="G468" s="36"/>
      <c r="H468" s="36"/>
      <c r="I468" s="36"/>
      <c r="J468" s="37"/>
    </row>
    <row r="469" spans="1:10" ht="38.25" x14ac:dyDescent="0.25">
      <c r="A469" s="25">
        <v>5387</v>
      </c>
      <c r="B469" s="21">
        <v>600000</v>
      </c>
      <c r="C469" s="22" t="s">
        <v>414</v>
      </c>
      <c r="D469" s="23">
        <f t="shared" si="118"/>
        <v>0</v>
      </c>
      <c r="E469" s="23">
        <f t="shared" ref="E469:J469" si="129">E470+E499</f>
        <v>0</v>
      </c>
      <c r="F469" s="23">
        <f t="shared" si="129"/>
        <v>0</v>
      </c>
      <c r="G469" s="23">
        <f t="shared" si="129"/>
        <v>0</v>
      </c>
      <c r="H469" s="23">
        <f t="shared" si="129"/>
        <v>0</v>
      </c>
      <c r="I469" s="23">
        <f t="shared" si="129"/>
        <v>0</v>
      </c>
      <c r="J469" s="24">
        <f t="shared" si="129"/>
        <v>0</v>
      </c>
    </row>
    <row r="470" spans="1:10" ht="25.5" x14ac:dyDescent="0.25">
      <c r="A470" s="25">
        <v>5388</v>
      </c>
      <c r="B470" s="21">
        <v>610000</v>
      </c>
      <c r="C470" s="22" t="s">
        <v>415</v>
      </c>
      <c r="D470" s="23">
        <f t="shared" si="118"/>
        <v>0</v>
      </c>
      <c r="E470" s="23">
        <f t="shared" ref="E470:J470" si="130">E471+E485+E493+E495+E497</f>
        <v>0</v>
      </c>
      <c r="F470" s="23">
        <f t="shared" si="130"/>
        <v>0</v>
      </c>
      <c r="G470" s="23">
        <f t="shared" si="130"/>
        <v>0</v>
      </c>
      <c r="H470" s="23">
        <f t="shared" si="130"/>
        <v>0</v>
      </c>
      <c r="I470" s="23">
        <f t="shared" si="130"/>
        <v>0</v>
      </c>
      <c r="J470" s="24">
        <f t="shared" si="130"/>
        <v>0</v>
      </c>
    </row>
    <row r="471" spans="1:10" ht="25.5" x14ac:dyDescent="0.25">
      <c r="A471" s="25">
        <v>5389</v>
      </c>
      <c r="B471" s="21">
        <v>611000</v>
      </c>
      <c r="C471" s="22" t="s">
        <v>416</v>
      </c>
      <c r="D471" s="23">
        <f t="shared" si="118"/>
        <v>0</v>
      </c>
      <c r="E471" s="23">
        <f t="shared" ref="E471:J471" si="131">SUM(E472:E484)</f>
        <v>0</v>
      </c>
      <c r="F471" s="23">
        <f t="shared" si="131"/>
        <v>0</v>
      </c>
      <c r="G471" s="23">
        <f t="shared" si="131"/>
        <v>0</v>
      </c>
      <c r="H471" s="23">
        <f t="shared" si="131"/>
        <v>0</v>
      </c>
      <c r="I471" s="23">
        <f t="shared" si="131"/>
        <v>0</v>
      </c>
      <c r="J471" s="24">
        <f t="shared" si="131"/>
        <v>0</v>
      </c>
    </row>
    <row r="472" spans="1:10" ht="25.5" x14ac:dyDescent="0.25">
      <c r="A472" s="26">
        <v>5390</v>
      </c>
      <c r="B472" s="27">
        <v>611100</v>
      </c>
      <c r="C472" s="28" t="s">
        <v>417</v>
      </c>
      <c r="D472" s="35">
        <f t="shared" si="118"/>
        <v>0</v>
      </c>
      <c r="E472" s="36"/>
      <c r="F472" s="36"/>
      <c r="G472" s="36"/>
      <c r="H472" s="36"/>
      <c r="I472" s="36"/>
      <c r="J472" s="37"/>
    </row>
    <row r="473" spans="1:10" ht="25.5" x14ac:dyDescent="0.25">
      <c r="A473" s="26">
        <v>5391</v>
      </c>
      <c r="B473" s="27">
        <v>611200</v>
      </c>
      <c r="C473" s="28" t="s">
        <v>418</v>
      </c>
      <c r="D473" s="35">
        <f t="shared" si="118"/>
        <v>0</v>
      </c>
      <c r="E473" s="36"/>
      <c r="F473" s="36"/>
      <c r="G473" s="36"/>
      <c r="H473" s="36"/>
      <c r="I473" s="36"/>
      <c r="J473" s="37"/>
    </row>
    <row r="474" spans="1:10" ht="25.5" x14ac:dyDescent="0.25">
      <c r="A474" s="26">
        <v>5392</v>
      </c>
      <c r="B474" s="27">
        <v>611300</v>
      </c>
      <c r="C474" s="28" t="s">
        <v>419</v>
      </c>
      <c r="D474" s="35">
        <f t="shared" si="118"/>
        <v>0</v>
      </c>
      <c r="E474" s="36"/>
      <c r="F474" s="36"/>
      <c r="G474" s="36"/>
      <c r="H474" s="36"/>
      <c r="I474" s="36"/>
      <c r="J474" s="37"/>
    </row>
    <row r="475" spans="1:10" x14ac:dyDescent="0.25">
      <c r="A475" s="98" t="s">
        <v>2</v>
      </c>
      <c r="B475" s="99" t="s">
        <v>3</v>
      </c>
      <c r="C475" s="100" t="s">
        <v>4</v>
      </c>
      <c r="D475" s="101" t="s">
        <v>196</v>
      </c>
      <c r="E475" s="102"/>
      <c r="F475" s="102"/>
      <c r="G475" s="102"/>
      <c r="H475" s="102"/>
      <c r="I475" s="102"/>
      <c r="J475" s="103"/>
    </row>
    <row r="476" spans="1:10" x14ac:dyDescent="0.25">
      <c r="A476" s="98"/>
      <c r="B476" s="99"/>
      <c r="C476" s="100"/>
      <c r="D476" s="101" t="s">
        <v>197</v>
      </c>
      <c r="E476" s="101" t="s">
        <v>198</v>
      </c>
      <c r="F476" s="102"/>
      <c r="G476" s="102"/>
      <c r="H476" s="102"/>
      <c r="I476" s="101" t="s">
        <v>8</v>
      </c>
      <c r="J476" s="104" t="s">
        <v>9</v>
      </c>
    </row>
    <row r="477" spans="1:10" ht="25.5" x14ac:dyDescent="0.25">
      <c r="A477" s="98"/>
      <c r="B477" s="99"/>
      <c r="C477" s="100"/>
      <c r="D477" s="102"/>
      <c r="E477" s="52" t="s">
        <v>199</v>
      </c>
      <c r="F477" s="52" t="s">
        <v>11</v>
      </c>
      <c r="G477" s="52" t="s">
        <v>12</v>
      </c>
      <c r="H477" s="52" t="s">
        <v>13</v>
      </c>
      <c r="I477" s="102"/>
      <c r="J477" s="103"/>
    </row>
    <row r="478" spans="1:10" x14ac:dyDescent="0.25">
      <c r="A478" s="56" t="s">
        <v>19</v>
      </c>
      <c r="B478" s="57" t="s">
        <v>20</v>
      </c>
      <c r="C478" s="57" t="s">
        <v>21</v>
      </c>
      <c r="D478" s="58" t="s">
        <v>22</v>
      </c>
      <c r="E478" s="58" t="s">
        <v>23</v>
      </c>
      <c r="F478" s="58" t="s">
        <v>24</v>
      </c>
      <c r="G478" s="58" t="s">
        <v>25</v>
      </c>
      <c r="H478" s="58" t="s">
        <v>26</v>
      </c>
      <c r="I478" s="58" t="s">
        <v>27</v>
      </c>
      <c r="J478" s="59" t="s">
        <v>28</v>
      </c>
    </row>
    <row r="479" spans="1:10" ht="25.5" x14ac:dyDescent="0.25">
      <c r="A479" s="26">
        <v>5393</v>
      </c>
      <c r="B479" s="27">
        <v>611400</v>
      </c>
      <c r="C479" s="28" t="s">
        <v>420</v>
      </c>
      <c r="D479" s="35">
        <f t="shared" si="118"/>
        <v>0</v>
      </c>
      <c r="E479" s="36"/>
      <c r="F479" s="36"/>
      <c r="G479" s="36"/>
      <c r="H479" s="36"/>
      <c r="I479" s="36"/>
      <c r="J479" s="37"/>
    </row>
    <row r="480" spans="1:10" ht="25.5" x14ac:dyDescent="0.25">
      <c r="A480" s="26">
        <v>5394</v>
      </c>
      <c r="B480" s="27">
        <v>611500</v>
      </c>
      <c r="C480" s="28" t="s">
        <v>421</v>
      </c>
      <c r="D480" s="35">
        <f t="shared" si="118"/>
        <v>0</v>
      </c>
      <c r="E480" s="36"/>
      <c r="F480" s="36"/>
      <c r="G480" s="36"/>
      <c r="H480" s="36"/>
      <c r="I480" s="36"/>
      <c r="J480" s="37"/>
    </row>
    <row r="481" spans="1:10" ht="25.5" x14ac:dyDescent="0.25">
      <c r="A481" s="26">
        <v>5395</v>
      </c>
      <c r="B481" s="27">
        <v>611600</v>
      </c>
      <c r="C481" s="28" t="s">
        <v>422</v>
      </c>
      <c r="D481" s="35">
        <f t="shared" si="118"/>
        <v>0</v>
      </c>
      <c r="E481" s="36"/>
      <c r="F481" s="36"/>
      <c r="G481" s="36"/>
      <c r="H481" s="36"/>
      <c r="I481" s="36"/>
      <c r="J481" s="37"/>
    </row>
    <row r="482" spans="1:10" ht="25.5" x14ac:dyDescent="0.25">
      <c r="A482" s="26">
        <v>5396</v>
      </c>
      <c r="B482" s="27">
        <v>611700</v>
      </c>
      <c r="C482" s="28" t="s">
        <v>423</v>
      </c>
      <c r="D482" s="35">
        <f t="shared" si="118"/>
        <v>0</v>
      </c>
      <c r="E482" s="36"/>
      <c r="F482" s="36"/>
      <c r="G482" s="36"/>
      <c r="H482" s="36"/>
      <c r="I482" s="36"/>
      <c r="J482" s="37"/>
    </row>
    <row r="483" spans="1:10" x14ac:dyDescent="0.25">
      <c r="A483" s="26">
        <v>5397</v>
      </c>
      <c r="B483" s="27">
        <v>611800</v>
      </c>
      <c r="C483" s="28" t="s">
        <v>424</v>
      </c>
      <c r="D483" s="35">
        <f t="shared" si="118"/>
        <v>0</v>
      </c>
      <c r="E483" s="36"/>
      <c r="F483" s="36"/>
      <c r="G483" s="36"/>
      <c r="H483" s="36"/>
      <c r="I483" s="36"/>
      <c r="J483" s="37"/>
    </row>
    <row r="484" spans="1:10" x14ac:dyDescent="0.25">
      <c r="A484" s="26">
        <v>5398</v>
      </c>
      <c r="B484" s="27">
        <v>611900</v>
      </c>
      <c r="C484" s="28" t="s">
        <v>165</v>
      </c>
      <c r="D484" s="35">
        <f t="shared" si="118"/>
        <v>0</v>
      </c>
      <c r="E484" s="36"/>
      <c r="F484" s="36"/>
      <c r="G484" s="36"/>
      <c r="H484" s="36"/>
      <c r="I484" s="36"/>
      <c r="J484" s="37"/>
    </row>
    <row r="485" spans="1:10" ht="25.5" x14ac:dyDescent="0.25">
      <c r="A485" s="25">
        <v>5399</v>
      </c>
      <c r="B485" s="21">
        <v>612000</v>
      </c>
      <c r="C485" s="22" t="s">
        <v>425</v>
      </c>
      <c r="D485" s="23">
        <f t="shared" si="118"/>
        <v>0</v>
      </c>
      <c r="E485" s="23">
        <f t="shared" ref="E485:J485" si="132">SUM(E486:E492)</f>
        <v>0</v>
      </c>
      <c r="F485" s="23">
        <f t="shared" si="132"/>
        <v>0</v>
      </c>
      <c r="G485" s="23">
        <f t="shared" si="132"/>
        <v>0</v>
      </c>
      <c r="H485" s="23">
        <f t="shared" si="132"/>
        <v>0</v>
      </c>
      <c r="I485" s="23">
        <f t="shared" si="132"/>
        <v>0</v>
      </c>
      <c r="J485" s="24">
        <f t="shared" si="132"/>
        <v>0</v>
      </c>
    </row>
    <row r="486" spans="1:10" ht="38.25" x14ac:dyDescent="0.25">
      <c r="A486" s="26">
        <v>5400</v>
      </c>
      <c r="B486" s="27">
        <v>612100</v>
      </c>
      <c r="C486" s="28" t="s">
        <v>426</v>
      </c>
      <c r="D486" s="35">
        <f t="shared" si="118"/>
        <v>0</v>
      </c>
      <c r="E486" s="36"/>
      <c r="F486" s="36"/>
      <c r="G486" s="36"/>
      <c r="H486" s="36"/>
      <c r="I486" s="36"/>
      <c r="J486" s="37"/>
    </row>
    <row r="487" spans="1:10" x14ac:dyDescent="0.25">
      <c r="A487" s="26">
        <v>5401</v>
      </c>
      <c r="B487" s="27">
        <v>612200</v>
      </c>
      <c r="C487" s="28" t="s">
        <v>427</v>
      </c>
      <c r="D487" s="35">
        <f t="shared" si="118"/>
        <v>0</v>
      </c>
      <c r="E487" s="36"/>
      <c r="F487" s="36"/>
      <c r="G487" s="36"/>
      <c r="H487" s="36"/>
      <c r="I487" s="36"/>
      <c r="J487" s="37"/>
    </row>
    <row r="488" spans="1:10" ht="25.5" x14ac:dyDescent="0.25">
      <c r="A488" s="26">
        <v>5402</v>
      </c>
      <c r="B488" s="27">
        <v>612300</v>
      </c>
      <c r="C488" s="28" t="s">
        <v>428</v>
      </c>
      <c r="D488" s="35">
        <f t="shared" si="118"/>
        <v>0</v>
      </c>
      <c r="E488" s="36"/>
      <c r="F488" s="36"/>
      <c r="G488" s="36"/>
      <c r="H488" s="36"/>
      <c r="I488" s="36"/>
      <c r="J488" s="37"/>
    </row>
    <row r="489" spans="1:10" ht="25.5" x14ac:dyDescent="0.25">
      <c r="A489" s="26">
        <v>5403</v>
      </c>
      <c r="B489" s="27">
        <v>612400</v>
      </c>
      <c r="C489" s="28" t="s">
        <v>429</v>
      </c>
      <c r="D489" s="35">
        <f t="shared" si="118"/>
        <v>0</v>
      </c>
      <c r="E489" s="36"/>
      <c r="F489" s="36"/>
      <c r="G489" s="36"/>
      <c r="H489" s="36"/>
      <c r="I489" s="36"/>
      <c r="J489" s="37"/>
    </row>
    <row r="490" spans="1:10" ht="25.5" x14ac:dyDescent="0.25">
      <c r="A490" s="26">
        <v>5404</v>
      </c>
      <c r="B490" s="27">
        <v>612500</v>
      </c>
      <c r="C490" s="28" t="s">
        <v>430</v>
      </c>
      <c r="D490" s="35">
        <f t="shared" si="118"/>
        <v>0</v>
      </c>
      <c r="E490" s="36"/>
      <c r="F490" s="36"/>
      <c r="G490" s="36"/>
      <c r="H490" s="36"/>
      <c r="I490" s="36"/>
      <c r="J490" s="37"/>
    </row>
    <row r="491" spans="1:10" ht="25.5" x14ac:dyDescent="0.25">
      <c r="A491" s="26">
        <v>5405</v>
      </c>
      <c r="B491" s="27">
        <v>612600</v>
      </c>
      <c r="C491" s="28" t="s">
        <v>431</v>
      </c>
      <c r="D491" s="35">
        <f t="shared" si="118"/>
        <v>0</v>
      </c>
      <c r="E491" s="36"/>
      <c r="F491" s="36"/>
      <c r="G491" s="36"/>
      <c r="H491" s="36"/>
      <c r="I491" s="36"/>
      <c r="J491" s="37"/>
    </row>
    <row r="492" spans="1:10" x14ac:dyDescent="0.25">
      <c r="A492" s="26">
        <v>5406</v>
      </c>
      <c r="B492" s="27">
        <v>612900</v>
      </c>
      <c r="C492" s="28" t="s">
        <v>173</v>
      </c>
      <c r="D492" s="35">
        <f t="shared" si="118"/>
        <v>0</v>
      </c>
      <c r="E492" s="36"/>
      <c r="F492" s="36"/>
      <c r="G492" s="36"/>
      <c r="H492" s="36"/>
      <c r="I492" s="36"/>
      <c r="J492" s="37"/>
    </row>
    <row r="493" spans="1:10" ht="25.5" x14ac:dyDescent="0.25">
      <c r="A493" s="25">
        <v>5407</v>
      </c>
      <c r="B493" s="21">
        <v>613000</v>
      </c>
      <c r="C493" s="22" t="s">
        <v>432</v>
      </c>
      <c r="D493" s="23">
        <f t="shared" si="118"/>
        <v>0</v>
      </c>
      <c r="E493" s="23">
        <f t="shared" ref="E493:J493" si="133">E494</f>
        <v>0</v>
      </c>
      <c r="F493" s="23">
        <f t="shared" si="133"/>
        <v>0</v>
      </c>
      <c r="G493" s="23">
        <f t="shared" si="133"/>
        <v>0</v>
      </c>
      <c r="H493" s="23">
        <f t="shared" si="133"/>
        <v>0</v>
      </c>
      <c r="I493" s="23">
        <f t="shared" si="133"/>
        <v>0</v>
      </c>
      <c r="J493" s="24">
        <f t="shared" si="133"/>
        <v>0</v>
      </c>
    </row>
    <row r="494" spans="1:10" x14ac:dyDescent="0.25">
      <c r="A494" s="26">
        <v>5408</v>
      </c>
      <c r="B494" s="27">
        <v>613100</v>
      </c>
      <c r="C494" s="28" t="s">
        <v>433</v>
      </c>
      <c r="D494" s="35">
        <f t="shared" si="118"/>
        <v>0</v>
      </c>
      <c r="E494" s="36"/>
      <c r="F494" s="36"/>
      <c r="G494" s="36"/>
      <c r="H494" s="36"/>
      <c r="I494" s="36"/>
      <c r="J494" s="37"/>
    </row>
    <row r="495" spans="1:10" ht="25.5" x14ac:dyDescent="0.25">
      <c r="A495" s="25">
        <v>5409</v>
      </c>
      <c r="B495" s="21">
        <v>614000</v>
      </c>
      <c r="C495" s="22" t="s">
        <v>434</v>
      </c>
      <c r="D495" s="23">
        <f t="shared" si="118"/>
        <v>0</v>
      </c>
      <c r="E495" s="23">
        <f t="shared" ref="E495:J497" si="134">E496</f>
        <v>0</v>
      </c>
      <c r="F495" s="23">
        <f t="shared" si="134"/>
        <v>0</v>
      </c>
      <c r="G495" s="23">
        <f t="shared" si="134"/>
        <v>0</v>
      </c>
      <c r="H495" s="23">
        <f t="shared" si="134"/>
        <v>0</v>
      </c>
      <c r="I495" s="23">
        <f t="shared" si="134"/>
        <v>0</v>
      </c>
      <c r="J495" s="24">
        <f t="shared" si="134"/>
        <v>0</v>
      </c>
    </row>
    <row r="496" spans="1:10" ht="25.5" x14ac:dyDescent="0.25">
      <c r="A496" s="26">
        <v>5410</v>
      </c>
      <c r="B496" s="27">
        <v>614100</v>
      </c>
      <c r="C496" s="28" t="s">
        <v>435</v>
      </c>
      <c r="D496" s="35">
        <f t="shared" si="118"/>
        <v>0</v>
      </c>
      <c r="E496" s="36"/>
      <c r="F496" s="36"/>
      <c r="G496" s="36"/>
      <c r="H496" s="36"/>
      <c r="I496" s="36"/>
      <c r="J496" s="37"/>
    </row>
    <row r="497" spans="1:10" ht="38.25" x14ac:dyDescent="0.25">
      <c r="A497" s="25">
        <v>5411</v>
      </c>
      <c r="B497" s="21">
        <v>615000</v>
      </c>
      <c r="C497" s="22" t="s">
        <v>436</v>
      </c>
      <c r="D497" s="23">
        <f t="shared" si="118"/>
        <v>0</v>
      </c>
      <c r="E497" s="23">
        <f t="shared" si="134"/>
        <v>0</v>
      </c>
      <c r="F497" s="23">
        <f t="shared" si="134"/>
        <v>0</v>
      </c>
      <c r="G497" s="23">
        <f t="shared" si="134"/>
        <v>0</v>
      </c>
      <c r="H497" s="23">
        <f t="shared" si="134"/>
        <v>0</v>
      </c>
      <c r="I497" s="23">
        <f t="shared" si="134"/>
        <v>0</v>
      </c>
      <c r="J497" s="24">
        <f t="shared" si="134"/>
        <v>0</v>
      </c>
    </row>
    <row r="498" spans="1:10" ht="25.5" x14ac:dyDescent="0.25">
      <c r="A498" s="26">
        <v>5412</v>
      </c>
      <c r="B498" s="27">
        <v>615100</v>
      </c>
      <c r="C498" s="28" t="s">
        <v>437</v>
      </c>
      <c r="D498" s="35">
        <f t="shared" si="118"/>
        <v>0</v>
      </c>
      <c r="E498" s="36"/>
      <c r="F498" s="36"/>
      <c r="G498" s="36"/>
      <c r="H498" s="36"/>
      <c r="I498" s="36"/>
      <c r="J498" s="37"/>
    </row>
    <row r="499" spans="1:10" ht="25.5" x14ac:dyDescent="0.25">
      <c r="A499" s="25">
        <v>5413</v>
      </c>
      <c r="B499" s="21">
        <v>620000</v>
      </c>
      <c r="C499" s="22" t="s">
        <v>438</v>
      </c>
      <c r="D499" s="23">
        <f t="shared" si="118"/>
        <v>0</v>
      </c>
      <c r="E499" s="23">
        <f t="shared" ref="E499:J499" si="135">E500+E514+E523</f>
        <v>0</v>
      </c>
      <c r="F499" s="23">
        <f t="shared" si="135"/>
        <v>0</v>
      </c>
      <c r="G499" s="23">
        <f t="shared" si="135"/>
        <v>0</v>
      </c>
      <c r="H499" s="23">
        <f t="shared" si="135"/>
        <v>0</v>
      </c>
      <c r="I499" s="23">
        <f t="shared" si="135"/>
        <v>0</v>
      </c>
      <c r="J499" s="24">
        <f t="shared" si="135"/>
        <v>0</v>
      </c>
    </row>
    <row r="500" spans="1:10" ht="25.5" x14ac:dyDescent="0.25">
      <c r="A500" s="25">
        <v>5414</v>
      </c>
      <c r="B500" s="21">
        <v>621000</v>
      </c>
      <c r="C500" s="22" t="s">
        <v>439</v>
      </c>
      <c r="D500" s="23">
        <f t="shared" si="118"/>
        <v>0</v>
      </c>
      <c r="E500" s="23">
        <f t="shared" ref="E500:J500" si="136">SUM(E501:E513)</f>
        <v>0</v>
      </c>
      <c r="F500" s="23">
        <f t="shared" si="136"/>
        <v>0</v>
      </c>
      <c r="G500" s="23">
        <f t="shared" si="136"/>
        <v>0</v>
      </c>
      <c r="H500" s="23">
        <f t="shared" si="136"/>
        <v>0</v>
      </c>
      <c r="I500" s="23">
        <f t="shared" si="136"/>
        <v>0</v>
      </c>
      <c r="J500" s="24">
        <f t="shared" si="136"/>
        <v>0</v>
      </c>
    </row>
    <row r="501" spans="1:10" ht="25.5" x14ac:dyDescent="0.25">
      <c r="A501" s="26">
        <v>5415</v>
      </c>
      <c r="B501" s="27">
        <v>621100</v>
      </c>
      <c r="C501" s="28" t="s">
        <v>440</v>
      </c>
      <c r="D501" s="35">
        <f t="shared" si="118"/>
        <v>0</v>
      </c>
      <c r="E501" s="36"/>
      <c r="F501" s="36"/>
      <c r="G501" s="36"/>
      <c r="H501" s="36"/>
      <c r="I501" s="36"/>
      <c r="J501" s="37"/>
    </row>
    <row r="502" spans="1:10" x14ac:dyDescent="0.25">
      <c r="A502" s="98" t="s">
        <v>2</v>
      </c>
      <c r="B502" s="99" t="s">
        <v>3</v>
      </c>
      <c r="C502" s="100" t="s">
        <v>4</v>
      </c>
      <c r="D502" s="101" t="s">
        <v>196</v>
      </c>
      <c r="E502" s="102"/>
      <c r="F502" s="102"/>
      <c r="G502" s="102"/>
      <c r="H502" s="102"/>
      <c r="I502" s="102"/>
      <c r="J502" s="103"/>
    </row>
    <row r="503" spans="1:10" x14ac:dyDescent="0.25">
      <c r="A503" s="98"/>
      <c r="B503" s="99"/>
      <c r="C503" s="100"/>
      <c r="D503" s="101" t="s">
        <v>197</v>
      </c>
      <c r="E503" s="101" t="s">
        <v>198</v>
      </c>
      <c r="F503" s="102"/>
      <c r="G503" s="102"/>
      <c r="H503" s="102"/>
      <c r="I503" s="101" t="s">
        <v>8</v>
      </c>
      <c r="J503" s="104" t="s">
        <v>9</v>
      </c>
    </row>
    <row r="504" spans="1:10" ht="25.5" x14ac:dyDescent="0.25">
      <c r="A504" s="98"/>
      <c r="B504" s="99"/>
      <c r="C504" s="100"/>
      <c r="D504" s="102"/>
      <c r="E504" s="52" t="s">
        <v>199</v>
      </c>
      <c r="F504" s="52" t="s">
        <v>11</v>
      </c>
      <c r="G504" s="52" t="s">
        <v>12</v>
      </c>
      <c r="H504" s="52" t="s">
        <v>13</v>
      </c>
      <c r="I504" s="102"/>
      <c r="J504" s="103"/>
    </row>
    <row r="505" spans="1:10" x14ac:dyDescent="0.25">
      <c r="A505" s="56" t="s">
        <v>19</v>
      </c>
      <c r="B505" s="57" t="s">
        <v>20</v>
      </c>
      <c r="C505" s="57" t="s">
        <v>21</v>
      </c>
      <c r="D505" s="58">
        <v>4</v>
      </c>
      <c r="E505" s="58" t="s">
        <v>23</v>
      </c>
      <c r="F505" s="58" t="s">
        <v>24</v>
      </c>
      <c r="G505" s="58" t="s">
        <v>25</v>
      </c>
      <c r="H505" s="58" t="s">
        <v>26</v>
      </c>
      <c r="I505" s="58" t="s">
        <v>27</v>
      </c>
      <c r="J505" s="59" t="s">
        <v>28</v>
      </c>
    </row>
    <row r="506" spans="1:10" x14ac:dyDescent="0.25">
      <c r="A506" s="26">
        <v>5416</v>
      </c>
      <c r="B506" s="27">
        <v>621200</v>
      </c>
      <c r="C506" s="28" t="s">
        <v>441</v>
      </c>
      <c r="D506" s="35">
        <f t="shared" si="118"/>
        <v>0</v>
      </c>
      <c r="E506" s="36"/>
      <c r="F506" s="36"/>
      <c r="G506" s="36"/>
      <c r="H506" s="36"/>
      <c r="I506" s="36"/>
      <c r="J506" s="37"/>
    </row>
    <row r="507" spans="1:10" ht="25.5" x14ac:dyDescent="0.25">
      <c r="A507" s="26">
        <v>5417</v>
      </c>
      <c r="B507" s="27">
        <v>621300</v>
      </c>
      <c r="C507" s="28" t="s">
        <v>442</v>
      </c>
      <c r="D507" s="35">
        <f t="shared" si="118"/>
        <v>0</v>
      </c>
      <c r="E507" s="36"/>
      <c r="F507" s="36"/>
      <c r="G507" s="36"/>
      <c r="H507" s="36"/>
      <c r="I507" s="36"/>
      <c r="J507" s="37"/>
    </row>
    <row r="508" spans="1:10" x14ac:dyDescent="0.25">
      <c r="A508" s="26">
        <v>5418</v>
      </c>
      <c r="B508" s="27">
        <v>621400</v>
      </c>
      <c r="C508" s="28" t="s">
        <v>443</v>
      </c>
      <c r="D508" s="35">
        <f t="shared" si="118"/>
        <v>0</v>
      </c>
      <c r="E508" s="36"/>
      <c r="F508" s="36"/>
      <c r="G508" s="36"/>
      <c r="H508" s="36"/>
      <c r="I508" s="36"/>
      <c r="J508" s="37"/>
    </row>
    <row r="509" spans="1:10" ht="25.5" x14ac:dyDescent="0.25">
      <c r="A509" s="26">
        <v>5419</v>
      </c>
      <c r="B509" s="27">
        <v>621500</v>
      </c>
      <c r="C509" s="28" t="s">
        <v>444</v>
      </c>
      <c r="D509" s="35">
        <f t="shared" si="118"/>
        <v>0</v>
      </c>
      <c r="E509" s="36"/>
      <c r="F509" s="36"/>
      <c r="G509" s="36"/>
      <c r="H509" s="36"/>
      <c r="I509" s="36"/>
      <c r="J509" s="37"/>
    </row>
    <row r="510" spans="1:10" ht="25.5" x14ac:dyDescent="0.25">
      <c r="A510" s="26">
        <v>5420</v>
      </c>
      <c r="B510" s="27">
        <v>621600</v>
      </c>
      <c r="C510" s="28" t="s">
        <v>445</v>
      </c>
      <c r="D510" s="35">
        <f t="shared" si="118"/>
        <v>0</v>
      </c>
      <c r="E510" s="36"/>
      <c r="F510" s="36"/>
      <c r="G510" s="36"/>
      <c r="H510" s="36"/>
      <c r="I510" s="36"/>
      <c r="J510" s="37"/>
    </row>
    <row r="511" spans="1:10" ht="25.5" x14ac:dyDescent="0.25">
      <c r="A511" s="26">
        <v>5421</v>
      </c>
      <c r="B511" s="27">
        <v>621700</v>
      </c>
      <c r="C511" s="28" t="s">
        <v>446</v>
      </c>
      <c r="D511" s="35">
        <f t="shared" si="118"/>
        <v>0</v>
      </c>
      <c r="E511" s="36"/>
      <c r="F511" s="36"/>
      <c r="G511" s="36"/>
      <c r="H511" s="36"/>
      <c r="I511" s="36"/>
      <c r="J511" s="37"/>
    </row>
    <row r="512" spans="1:10" ht="25.5" x14ac:dyDescent="0.25">
      <c r="A512" s="26">
        <v>5422</v>
      </c>
      <c r="B512" s="27">
        <v>621800</v>
      </c>
      <c r="C512" s="28" t="s">
        <v>447</v>
      </c>
      <c r="D512" s="35">
        <f t="shared" si="118"/>
        <v>0</v>
      </c>
      <c r="E512" s="36"/>
      <c r="F512" s="36"/>
      <c r="G512" s="36"/>
      <c r="H512" s="36"/>
      <c r="I512" s="36"/>
      <c r="J512" s="37"/>
    </row>
    <row r="513" spans="1:10" ht="25.5" x14ac:dyDescent="0.25">
      <c r="A513" s="26">
        <v>5423</v>
      </c>
      <c r="B513" s="27">
        <v>621900</v>
      </c>
      <c r="C513" s="28" t="s">
        <v>448</v>
      </c>
      <c r="D513" s="35">
        <f t="shared" si="118"/>
        <v>0</v>
      </c>
      <c r="E513" s="36"/>
      <c r="F513" s="36"/>
      <c r="G513" s="36"/>
      <c r="H513" s="36"/>
      <c r="I513" s="36"/>
      <c r="J513" s="37"/>
    </row>
    <row r="514" spans="1:10" ht="25.5" x14ac:dyDescent="0.25">
      <c r="A514" s="25">
        <v>5424</v>
      </c>
      <c r="B514" s="21">
        <v>622000</v>
      </c>
      <c r="C514" s="22" t="s">
        <v>449</v>
      </c>
      <c r="D514" s="23">
        <f t="shared" si="118"/>
        <v>0</v>
      </c>
      <c r="E514" s="23">
        <f t="shared" ref="E514:J514" si="137">SUM(E515:E522)</f>
        <v>0</v>
      </c>
      <c r="F514" s="23">
        <f t="shared" si="137"/>
        <v>0</v>
      </c>
      <c r="G514" s="23">
        <f t="shared" si="137"/>
        <v>0</v>
      </c>
      <c r="H514" s="23">
        <f t="shared" si="137"/>
        <v>0</v>
      </c>
      <c r="I514" s="23">
        <f t="shared" si="137"/>
        <v>0</v>
      </c>
      <c r="J514" s="24">
        <f t="shared" si="137"/>
        <v>0</v>
      </c>
    </row>
    <row r="515" spans="1:10" ht="25.5" x14ac:dyDescent="0.25">
      <c r="A515" s="26">
        <v>5425</v>
      </c>
      <c r="B515" s="27">
        <v>622100</v>
      </c>
      <c r="C515" s="28" t="s">
        <v>450</v>
      </c>
      <c r="D515" s="35">
        <f t="shared" si="118"/>
        <v>0</v>
      </c>
      <c r="E515" s="36"/>
      <c r="F515" s="36"/>
      <c r="G515" s="36"/>
      <c r="H515" s="36"/>
      <c r="I515" s="36"/>
      <c r="J515" s="37"/>
    </row>
    <row r="516" spans="1:10" x14ac:dyDescent="0.25">
      <c r="A516" s="26">
        <v>5426</v>
      </c>
      <c r="B516" s="27">
        <v>622200</v>
      </c>
      <c r="C516" s="28" t="s">
        <v>451</v>
      </c>
      <c r="D516" s="35">
        <f t="shared" si="118"/>
        <v>0</v>
      </c>
      <c r="E516" s="36"/>
      <c r="F516" s="36"/>
      <c r="G516" s="36"/>
      <c r="H516" s="36"/>
      <c r="I516" s="36"/>
      <c r="J516" s="37"/>
    </row>
    <row r="517" spans="1:10" x14ac:dyDescent="0.25">
      <c r="A517" s="26">
        <v>5427</v>
      </c>
      <c r="B517" s="27">
        <v>622300</v>
      </c>
      <c r="C517" s="28" t="s">
        <v>452</v>
      </c>
      <c r="D517" s="35">
        <f t="shared" si="118"/>
        <v>0</v>
      </c>
      <c r="E517" s="36"/>
      <c r="F517" s="36"/>
      <c r="G517" s="36"/>
      <c r="H517" s="36"/>
      <c r="I517" s="36"/>
      <c r="J517" s="37"/>
    </row>
    <row r="518" spans="1:10" x14ac:dyDescent="0.25">
      <c r="A518" s="26">
        <v>5428</v>
      </c>
      <c r="B518" s="27">
        <v>622400</v>
      </c>
      <c r="C518" s="28" t="s">
        <v>453</v>
      </c>
      <c r="D518" s="35">
        <f t="shared" si="118"/>
        <v>0</v>
      </c>
      <c r="E518" s="36"/>
      <c r="F518" s="36"/>
      <c r="G518" s="36"/>
      <c r="H518" s="36"/>
      <c r="I518" s="36"/>
      <c r="J518" s="37"/>
    </row>
    <row r="519" spans="1:10" ht="25.5" x14ac:dyDescent="0.25">
      <c r="A519" s="26">
        <v>5429</v>
      </c>
      <c r="B519" s="27">
        <v>622500</v>
      </c>
      <c r="C519" s="28" t="s">
        <v>454</v>
      </c>
      <c r="D519" s="35">
        <f t="shared" si="118"/>
        <v>0</v>
      </c>
      <c r="E519" s="36"/>
      <c r="F519" s="36"/>
      <c r="G519" s="36"/>
      <c r="H519" s="36"/>
      <c r="I519" s="36"/>
      <c r="J519" s="37"/>
    </row>
    <row r="520" spans="1:10" ht="25.5" x14ac:dyDescent="0.25">
      <c r="A520" s="26">
        <v>5430</v>
      </c>
      <c r="B520" s="27">
        <v>622600</v>
      </c>
      <c r="C520" s="28" t="s">
        <v>455</v>
      </c>
      <c r="D520" s="35">
        <f t="shared" ref="D520:D525" si="138">SUM(E520:J520)</f>
        <v>0</v>
      </c>
      <c r="E520" s="36"/>
      <c r="F520" s="36"/>
      <c r="G520" s="36"/>
      <c r="H520" s="36"/>
      <c r="I520" s="36"/>
      <c r="J520" s="37"/>
    </row>
    <row r="521" spans="1:10" ht="25.5" x14ac:dyDescent="0.25">
      <c r="A521" s="26">
        <v>5431</v>
      </c>
      <c r="B521" s="27">
        <v>622700</v>
      </c>
      <c r="C521" s="28" t="s">
        <v>456</v>
      </c>
      <c r="D521" s="35">
        <f t="shared" si="138"/>
        <v>0</v>
      </c>
      <c r="E521" s="36"/>
      <c r="F521" s="36"/>
      <c r="G521" s="36"/>
      <c r="H521" s="36"/>
      <c r="I521" s="36"/>
      <c r="J521" s="37"/>
    </row>
    <row r="522" spans="1:10" x14ac:dyDescent="0.25">
      <c r="A522" s="26">
        <v>5432</v>
      </c>
      <c r="B522" s="27">
        <v>622800</v>
      </c>
      <c r="C522" s="28" t="s">
        <v>457</v>
      </c>
      <c r="D522" s="35">
        <f t="shared" si="138"/>
        <v>0</v>
      </c>
      <c r="E522" s="36"/>
      <c r="F522" s="36"/>
      <c r="G522" s="36"/>
      <c r="H522" s="36"/>
      <c r="I522" s="36"/>
      <c r="J522" s="37"/>
    </row>
    <row r="523" spans="1:10" ht="63.75" x14ac:dyDescent="0.25">
      <c r="A523" s="25">
        <v>5433</v>
      </c>
      <c r="B523" s="21">
        <v>623000</v>
      </c>
      <c r="C523" s="22" t="s">
        <v>458</v>
      </c>
      <c r="D523" s="23">
        <f t="shared" si="138"/>
        <v>0</v>
      </c>
      <c r="E523" s="23">
        <f t="shared" ref="E523:J523" si="139">E524</f>
        <v>0</v>
      </c>
      <c r="F523" s="23">
        <f t="shared" si="139"/>
        <v>0</v>
      </c>
      <c r="G523" s="23">
        <f t="shared" si="139"/>
        <v>0</v>
      </c>
      <c r="H523" s="23">
        <f t="shared" si="139"/>
        <v>0</v>
      </c>
      <c r="I523" s="23">
        <f t="shared" si="139"/>
        <v>0</v>
      </c>
      <c r="J523" s="24">
        <f t="shared" si="139"/>
        <v>0</v>
      </c>
    </row>
    <row r="524" spans="1:10" ht="38.25" x14ac:dyDescent="0.25">
      <c r="A524" s="26">
        <v>5434</v>
      </c>
      <c r="B524" s="27">
        <v>623100</v>
      </c>
      <c r="C524" s="28" t="s">
        <v>459</v>
      </c>
      <c r="D524" s="35">
        <f t="shared" si="138"/>
        <v>0</v>
      </c>
      <c r="E524" s="36"/>
      <c r="F524" s="36"/>
      <c r="G524" s="36"/>
      <c r="H524" s="36"/>
      <c r="I524" s="36"/>
      <c r="J524" s="37"/>
    </row>
    <row r="525" spans="1:10" ht="26.25" thickBot="1" x14ac:dyDescent="0.3">
      <c r="A525" s="42">
        <v>5435</v>
      </c>
      <c r="B525" s="43"/>
      <c r="C525" s="44" t="s">
        <v>460</v>
      </c>
      <c r="D525" s="45">
        <f t="shared" si="138"/>
        <v>494511</v>
      </c>
      <c r="E525" s="45">
        <f t="shared" ref="E525:J525" si="140">E222+E469</f>
        <v>7000</v>
      </c>
      <c r="F525" s="45">
        <f t="shared" si="140"/>
        <v>11000</v>
      </c>
      <c r="G525" s="45">
        <f t="shared" si="140"/>
        <v>20000</v>
      </c>
      <c r="H525" s="45">
        <f t="shared" si="140"/>
        <v>417249</v>
      </c>
      <c r="I525" s="45">
        <f t="shared" si="140"/>
        <v>5250</v>
      </c>
      <c r="J525" s="46">
        <f t="shared" si="140"/>
        <v>34012</v>
      </c>
    </row>
    <row r="526" spans="1:10" x14ac:dyDescent="0.25">
      <c r="A526" s="62"/>
      <c r="B526" s="63"/>
      <c r="C526" s="64"/>
      <c r="D526" s="65"/>
      <c r="E526" s="65"/>
      <c r="F526" s="65"/>
      <c r="G526" s="65"/>
      <c r="H526" s="65"/>
      <c r="I526" s="65"/>
      <c r="J526" s="65"/>
    </row>
    <row r="527" spans="1:10" x14ac:dyDescent="0.25">
      <c r="H527" s="66">
        <f>H525-Расходи!H55</f>
        <v>0</v>
      </c>
    </row>
    <row r="528" spans="1:10" x14ac:dyDescent="0.25">
      <c r="D528" s="66">
        <f>D213-D525</f>
        <v>0</v>
      </c>
      <c r="E528" s="66">
        <f t="shared" ref="E528:J528" si="141">E213-E525</f>
        <v>0</v>
      </c>
      <c r="F528" s="66">
        <f t="shared" si="141"/>
        <v>0</v>
      </c>
      <c r="G528" s="66">
        <f t="shared" si="141"/>
        <v>0</v>
      </c>
      <c r="H528" s="66">
        <f t="shared" si="141"/>
        <v>0</v>
      </c>
      <c r="I528" s="66">
        <f t="shared" si="141"/>
        <v>0</v>
      </c>
      <c r="J528" s="66">
        <f t="shared" si="141"/>
        <v>0</v>
      </c>
    </row>
  </sheetData>
  <mergeCells count="161">
    <mergeCell ref="A16:A18"/>
    <mergeCell ref="B16:B18"/>
    <mergeCell ref="C16:C18"/>
    <mergeCell ref="D16:J16"/>
    <mergeCell ref="D17:D18"/>
    <mergeCell ref="E17:H17"/>
    <mergeCell ref="I17:I18"/>
    <mergeCell ref="J17:J18"/>
    <mergeCell ref="C3:H3"/>
    <mergeCell ref="A7:A9"/>
    <mergeCell ref="B7:B9"/>
    <mergeCell ref="C7:C9"/>
    <mergeCell ref="D7:J7"/>
    <mergeCell ref="D8:D9"/>
    <mergeCell ref="E8:H8"/>
    <mergeCell ref="I8:I9"/>
    <mergeCell ref="J8:J9"/>
    <mergeCell ref="A75:A77"/>
    <mergeCell ref="B75:B77"/>
    <mergeCell ref="C75:C77"/>
    <mergeCell ref="D75:J75"/>
    <mergeCell ref="D76:D77"/>
    <mergeCell ref="E76:H76"/>
    <mergeCell ref="I76:I77"/>
    <mergeCell ref="J76:J77"/>
    <mergeCell ref="A48:A50"/>
    <mergeCell ref="B48:B50"/>
    <mergeCell ref="C48:C50"/>
    <mergeCell ref="D48:J48"/>
    <mergeCell ref="D49:D50"/>
    <mergeCell ref="E49:H49"/>
    <mergeCell ref="I49:I50"/>
    <mergeCell ref="J49:J50"/>
    <mergeCell ref="A131:A133"/>
    <mergeCell ref="B131:B133"/>
    <mergeCell ref="C131:C133"/>
    <mergeCell ref="D131:J131"/>
    <mergeCell ref="D132:D133"/>
    <mergeCell ref="E132:H132"/>
    <mergeCell ref="I132:I133"/>
    <mergeCell ref="J132:J133"/>
    <mergeCell ref="A105:A107"/>
    <mergeCell ref="B105:B107"/>
    <mergeCell ref="C105:C107"/>
    <mergeCell ref="D105:J105"/>
    <mergeCell ref="D106:D107"/>
    <mergeCell ref="E106:H106"/>
    <mergeCell ref="I106:I107"/>
    <mergeCell ref="J106:J107"/>
    <mergeCell ref="A184:A186"/>
    <mergeCell ref="B184:B186"/>
    <mergeCell ref="C184:C186"/>
    <mergeCell ref="D184:J184"/>
    <mergeCell ref="D185:D186"/>
    <mergeCell ref="E185:H185"/>
    <mergeCell ref="I185:I186"/>
    <mergeCell ref="J185:J186"/>
    <mergeCell ref="A158:A160"/>
    <mergeCell ref="B158:B160"/>
    <mergeCell ref="C158:C160"/>
    <mergeCell ref="D158:J158"/>
    <mergeCell ref="D159:D160"/>
    <mergeCell ref="E159:H159"/>
    <mergeCell ref="I159:I160"/>
    <mergeCell ref="J159:J160"/>
    <mergeCell ref="A218:A220"/>
    <mergeCell ref="B218:B220"/>
    <mergeCell ref="C218:C220"/>
    <mergeCell ref="D218:J218"/>
    <mergeCell ref="D219:D220"/>
    <mergeCell ref="E219:H219"/>
    <mergeCell ref="I219:I220"/>
    <mergeCell ref="J219:J220"/>
    <mergeCell ref="A206:A208"/>
    <mergeCell ref="B206:B208"/>
    <mergeCell ref="C206:C208"/>
    <mergeCell ref="D206:J206"/>
    <mergeCell ref="D207:D208"/>
    <mergeCell ref="E207:H207"/>
    <mergeCell ref="I207:I208"/>
    <mergeCell ref="J207:J208"/>
    <mergeCell ref="A273:A275"/>
    <mergeCell ref="B273:B275"/>
    <mergeCell ref="C273:C275"/>
    <mergeCell ref="D273:J273"/>
    <mergeCell ref="D274:D275"/>
    <mergeCell ref="E274:H274"/>
    <mergeCell ref="I274:I275"/>
    <mergeCell ref="J274:J275"/>
    <mergeCell ref="A237:A239"/>
    <mergeCell ref="B237:B239"/>
    <mergeCell ref="C237:C239"/>
    <mergeCell ref="D237:J237"/>
    <mergeCell ref="D238:D239"/>
    <mergeCell ref="E238:H238"/>
    <mergeCell ref="I238:I239"/>
    <mergeCell ref="J238:J239"/>
    <mergeCell ref="A334:A336"/>
    <mergeCell ref="B334:B336"/>
    <mergeCell ref="C334:C336"/>
    <mergeCell ref="D334:J334"/>
    <mergeCell ref="D335:D336"/>
    <mergeCell ref="E335:H335"/>
    <mergeCell ref="I335:I336"/>
    <mergeCell ref="J335:J336"/>
    <mergeCell ref="A304:A306"/>
    <mergeCell ref="B304:B306"/>
    <mergeCell ref="C304:C306"/>
    <mergeCell ref="D304:J304"/>
    <mergeCell ref="D305:D306"/>
    <mergeCell ref="E305:H305"/>
    <mergeCell ref="I305:I306"/>
    <mergeCell ref="J305:J306"/>
    <mergeCell ref="A385:A387"/>
    <mergeCell ref="B385:B387"/>
    <mergeCell ref="C385:C387"/>
    <mergeCell ref="D385:J385"/>
    <mergeCell ref="D386:D387"/>
    <mergeCell ref="E386:H386"/>
    <mergeCell ref="I386:I387"/>
    <mergeCell ref="J386:J387"/>
    <mergeCell ref="A360:A362"/>
    <mergeCell ref="B360:B362"/>
    <mergeCell ref="C360:C362"/>
    <mergeCell ref="D360:J360"/>
    <mergeCell ref="D361:D362"/>
    <mergeCell ref="E361:H361"/>
    <mergeCell ref="I361:I362"/>
    <mergeCell ref="J361:J362"/>
    <mergeCell ref="A447:A449"/>
    <mergeCell ref="B447:B449"/>
    <mergeCell ref="C447:C449"/>
    <mergeCell ref="D447:J447"/>
    <mergeCell ref="D448:D449"/>
    <mergeCell ref="E448:H448"/>
    <mergeCell ref="I448:I449"/>
    <mergeCell ref="J448:J449"/>
    <mergeCell ref="A413:A415"/>
    <mergeCell ref="B413:B415"/>
    <mergeCell ref="C413:C415"/>
    <mergeCell ref="D413:J413"/>
    <mergeCell ref="D414:D415"/>
    <mergeCell ref="E414:H414"/>
    <mergeCell ref="I414:I415"/>
    <mergeCell ref="J414:J415"/>
    <mergeCell ref="A502:A504"/>
    <mergeCell ref="B502:B504"/>
    <mergeCell ref="C502:C504"/>
    <mergeCell ref="D502:J502"/>
    <mergeCell ref="D503:D504"/>
    <mergeCell ref="E503:H503"/>
    <mergeCell ref="I503:I504"/>
    <mergeCell ref="J503:J504"/>
    <mergeCell ref="A475:A477"/>
    <mergeCell ref="B475:B477"/>
    <mergeCell ref="C475:C477"/>
    <mergeCell ref="D475:J475"/>
    <mergeCell ref="D476:D477"/>
    <mergeCell ref="E476:H476"/>
    <mergeCell ref="I476:I477"/>
    <mergeCell ref="J476:J477"/>
  </mergeCells>
  <dataValidations count="1">
    <dataValidation type="whole" allowBlank="1" showErrorMessage="1" errorTitle="Upozorenje" error="Niste uneli korektnu vrednost!_x000a_Ponovite unos." sqref="D162:J183 D479:J501 D241:J272 D79:J104 D451:J474 D417:J446 D364:J384 D338:J359 D308:J333 D277:J303 D506:J526 D222:J236 D188:J205 D210:J213 D135:J157 D109:J130 D52:J74 D20:J47 D389:J412 D11:J15" xr:uid="{F02FD614-528A-4C0E-B74A-D8D577DD6FCD}">
      <formula1>0</formula1>
      <formula2>999999999</formula2>
    </dataValidation>
  </dataValidation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workbookViewId="0">
      <selection activeCell="J18" sqref="J18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22" t="s">
        <v>552</v>
      </c>
      <c r="B3" s="122"/>
      <c r="C3" s="122"/>
      <c r="D3" s="122"/>
      <c r="E3" s="122"/>
      <c r="F3" s="122"/>
      <c r="G3" s="122"/>
      <c r="H3" s="122"/>
      <c r="I3" s="122"/>
      <c r="J3" s="122"/>
    </row>
    <row r="4" spans="1:10" x14ac:dyDescent="0.25">
      <c r="A4" s="67"/>
      <c r="B4" s="68"/>
    </row>
    <row r="5" spans="1:10" x14ac:dyDescent="0.25">
      <c r="A5" s="11" t="str">
        <f>"ЗДРАВСТВЕНА УСТАНОВА:  " &amp; ZU</f>
        <v>ЗДРАВСТВЕНА УСТАНОВА:  00206026 ДЗ ВРБАС</v>
      </c>
      <c r="B5" s="69"/>
    </row>
    <row r="6" spans="1:10" x14ac:dyDescent="0.25">
      <c r="A6" s="67"/>
      <c r="B6" s="69"/>
      <c r="J6" s="70" t="s">
        <v>461</v>
      </c>
    </row>
    <row r="7" spans="1:10" x14ac:dyDescent="0.25">
      <c r="A7" s="123"/>
      <c r="B7" s="124" t="s">
        <v>462</v>
      </c>
      <c r="C7" s="125" t="s">
        <v>4</v>
      </c>
      <c r="D7" s="124" t="s">
        <v>463</v>
      </c>
      <c r="E7" s="126" t="s">
        <v>7</v>
      </c>
      <c r="F7" s="126"/>
      <c r="G7" s="126"/>
      <c r="H7" s="126"/>
      <c r="I7" s="124" t="s">
        <v>464</v>
      </c>
      <c r="J7" s="124" t="s">
        <v>465</v>
      </c>
    </row>
    <row r="8" spans="1:10" ht="40.5" customHeight="1" x14ac:dyDescent="0.25">
      <c r="A8" s="123"/>
      <c r="B8" s="124"/>
      <c r="C8" s="125"/>
      <c r="D8" s="124"/>
      <c r="E8" s="71" t="s">
        <v>10</v>
      </c>
      <c r="F8" s="71" t="s">
        <v>11</v>
      </c>
      <c r="G8" s="71" t="s">
        <v>12</v>
      </c>
      <c r="H8" s="71" t="s">
        <v>466</v>
      </c>
      <c r="I8" s="124"/>
      <c r="J8" s="124"/>
    </row>
    <row r="9" spans="1:10" x14ac:dyDescent="0.25">
      <c r="A9" s="72"/>
      <c r="B9" s="73">
        <v>1</v>
      </c>
      <c r="C9" s="73">
        <v>2</v>
      </c>
      <c r="D9" s="73" t="s">
        <v>467</v>
      </c>
      <c r="E9" s="73">
        <v>4</v>
      </c>
      <c r="F9" s="73">
        <v>5</v>
      </c>
      <c r="G9" s="73">
        <v>6</v>
      </c>
      <c r="H9" s="73">
        <v>7</v>
      </c>
      <c r="I9" s="73">
        <v>8</v>
      </c>
      <c r="J9" s="73">
        <v>9</v>
      </c>
    </row>
    <row r="10" spans="1:10" ht="24" x14ac:dyDescent="0.25">
      <c r="A10" s="74"/>
      <c r="B10" s="75"/>
      <c r="C10" s="76" t="s">
        <v>468</v>
      </c>
      <c r="D10" s="77">
        <f>SUM(E10:J10)</f>
        <v>493049</v>
      </c>
      <c r="E10" s="77">
        <f t="shared" ref="E10:J10" si="0">E11+E29</f>
        <v>7000</v>
      </c>
      <c r="F10" s="77">
        <f t="shared" si="0"/>
        <v>11000</v>
      </c>
      <c r="G10" s="77">
        <f t="shared" si="0"/>
        <v>20000</v>
      </c>
      <c r="H10" s="77">
        <f t="shared" si="0"/>
        <v>417249</v>
      </c>
      <c r="I10" s="77">
        <f t="shared" si="0"/>
        <v>5250</v>
      </c>
      <c r="J10" s="77">
        <f t="shared" si="0"/>
        <v>32550</v>
      </c>
    </row>
    <row r="11" spans="1:10" x14ac:dyDescent="0.25">
      <c r="A11" s="78"/>
      <c r="B11" s="79">
        <v>700000</v>
      </c>
      <c r="C11" s="76" t="s">
        <v>469</v>
      </c>
      <c r="D11" s="77">
        <f t="shared" ref="D11:D42" si="1">SUM(E11:J11)</f>
        <v>492799</v>
      </c>
      <c r="E11" s="77">
        <f t="shared" ref="E11:J11" si="2">E12+E16+E22+E25+E27</f>
        <v>7000</v>
      </c>
      <c r="F11" s="77">
        <f t="shared" si="2"/>
        <v>11000</v>
      </c>
      <c r="G11" s="77">
        <f t="shared" si="2"/>
        <v>20000</v>
      </c>
      <c r="H11" s="77">
        <f t="shared" si="2"/>
        <v>417249</v>
      </c>
      <c r="I11" s="77">
        <f t="shared" si="2"/>
        <v>5250</v>
      </c>
      <c r="J11" s="77">
        <f t="shared" si="2"/>
        <v>32300</v>
      </c>
    </row>
    <row r="12" spans="1:10" x14ac:dyDescent="0.25">
      <c r="A12" s="74"/>
      <c r="B12" s="79">
        <v>730000</v>
      </c>
      <c r="C12" s="76" t="s">
        <v>470</v>
      </c>
      <c r="D12" s="77">
        <f t="shared" si="1"/>
        <v>20000</v>
      </c>
      <c r="E12" s="77">
        <f t="shared" ref="E12:J12" si="3">SUM(E13:E15)</f>
        <v>0</v>
      </c>
      <c r="F12" s="77">
        <f t="shared" si="3"/>
        <v>0</v>
      </c>
      <c r="G12" s="77">
        <f t="shared" si="3"/>
        <v>20000</v>
      </c>
      <c r="H12" s="80">
        <f t="shared" si="3"/>
        <v>0</v>
      </c>
      <c r="I12" s="77">
        <f t="shared" si="3"/>
        <v>0</v>
      </c>
      <c r="J12" s="77">
        <f t="shared" si="3"/>
        <v>0</v>
      </c>
    </row>
    <row r="13" spans="1:10" x14ac:dyDescent="0.25">
      <c r="A13" s="74"/>
      <c r="B13" s="81">
        <v>731000</v>
      </c>
      <c r="C13" s="82" t="s">
        <v>471</v>
      </c>
      <c r="D13" s="83">
        <f t="shared" si="1"/>
        <v>0</v>
      </c>
      <c r="E13" s="84"/>
      <c r="F13" s="84"/>
      <c r="G13" s="84"/>
      <c r="H13" s="85"/>
      <c r="I13" s="86"/>
      <c r="J13" s="84"/>
    </row>
    <row r="14" spans="1:10" ht="24" x14ac:dyDescent="0.25">
      <c r="A14" s="74"/>
      <c r="B14" s="81">
        <v>732000</v>
      </c>
      <c r="C14" s="82" t="s">
        <v>472</v>
      </c>
      <c r="D14" s="83">
        <f t="shared" si="1"/>
        <v>0</v>
      </c>
      <c r="E14" s="84"/>
      <c r="F14" s="84"/>
      <c r="G14" s="84"/>
      <c r="H14" s="85"/>
      <c r="I14" s="86"/>
      <c r="J14" s="84"/>
    </row>
    <row r="15" spans="1:10" ht="24" x14ac:dyDescent="0.25">
      <c r="A15" s="74"/>
      <c r="B15" s="81">
        <v>733000</v>
      </c>
      <c r="C15" s="82" t="s">
        <v>473</v>
      </c>
      <c r="D15" s="83">
        <f t="shared" si="1"/>
        <v>20000</v>
      </c>
      <c r="E15" s="86"/>
      <c r="F15" s="86"/>
      <c r="G15" s="86">
        <v>20000</v>
      </c>
      <c r="H15" s="85"/>
      <c r="I15" s="84"/>
      <c r="J15" s="84"/>
    </row>
    <row r="16" spans="1:10" x14ac:dyDescent="0.25">
      <c r="A16" s="74"/>
      <c r="B16" s="79">
        <v>740000</v>
      </c>
      <c r="C16" s="76" t="s">
        <v>474</v>
      </c>
      <c r="D16" s="77">
        <f t="shared" si="1"/>
        <v>37550</v>
      </c>
      <c r="E16" s="87">
        <f t="shared" ref="E16:J16" si="4">SUM(E17:E21)</f>
        <v>0</v>
      </c>
      <c r="F16" s="87">
        <f t="shared" si="4"/>
        <v>0</v>
      </c>
      <c r="G16" s="87">
        <f t="shared" si="4"/>
        <v>0</v>
      </c>
      <c r="H16" s="87">
        <f t="shared" si="4"/>
        <v>0</v>
      </c>
      <c r="I16" s="87">
        <f t="shared" si="4"/>
        <v>5250</v>
      </c>
      <c r="J16" s="87">
        <f t="shared" si="4"/>
        <v>32300</v>
      </c>
    </row>
    <row r="17" spans="1:10" x14ac:dyDescent="0.25">
      <c r="A17" s="74"/>
      <c r="B17" s="81">
        <v>741000</v>
      </c>
      <c r="C17" s="82" t="s">
        <v>475</v>
      </c>
      <c r="D17" s="83">
        <f t="shared" si="1"/>
        <v>1000</v>
      </c>
      <c r="E17" s="84"/>
      <c r="F17" s="84"/>
      <c r="G17" s="84"/>
      <c r="H17" s="86"/>
      <c r="I17" s="84"/>
      <c r="J17" s="86">
        <v>1000</v>
      </c>
    </row>
    <row r="18" spans="1:10" ht="24" x14ac:dyDescent="0.25">
      <c r="A18" s="74"/>
      <c r="B18" s="81">
        <v>742000</v>
      </c>
      <c r="C18" s="82" t="s">
        <v>476</v>
      </c>
      <c r="D18" s="83">
        <f t="shared" si="1"/>
        <v>29955</v>
      </c>
      <c r="E18" s="84"/>
      <c r="F18" s="84"/>
      <c r="G18" s="84"/>
      <c r="H18" s="85"/>
      <c r="I18" s="84"/>
      <c r="J18" s="86">
        <v>29955</v>
      </c>
    </row>
    <row r="19" spans="1:10" ht="24" x14ac:dyDescent="0.25">
      <c r="A19" s="74"/>
      <c r="B19" s="81">
        <v>743000</v>
      </c>
      <c r="C19" s="82" t="s">
        <v>477</v>
      </c>
      <c r="D19" s="83">
        <f t="shared" si="1"/>
        <v>0</v>
      </c>
      <c r="E19" s="84"/>
      <c r="F19" s="84"/>
      <c r="G19" s="84"/>
      <c r="H19" s="85"/>
      <c r="I19" s="84"/>
      <c r="J19" s="86"/>
    </row>
    <row r="20" spans="1:10" ht="24" x14ac:dyDescent="0.25">
      <c r="A20" s="74"/>
      <c r="B20" s="81">
        <v>744000</v>
      </c>
      <c r="C20" s="82" t="s">
        <v>478</v>
      </c>
      <c r="D20" s="83">
        <f t="shared" si="1"/>
        <v>5250</v>
      </c>
      <c r="E20" s="84"/>
      <c r="F20" s="84"/>
      <c r="G20" s="84"/>
      <c r="H20" s="85"/>
      <c r="I20" s="36">
        <v>5250</v>
      </c>
      <c r="J20" s="86"/>
    </row>
    <row r="21" spans="1:10" x14ac:dyDescent="0.25">
      <c r="A21" s="74"/>
      <c r="B21" s="81">
        <v>745000</v>
      </c>
      <c r="C21" s="82" t="s">
        <v>479</v>
      </c>
      <c r="D21" s="83">
        <f t="shared" si="1"/>
        <v>1345</v>
      </c>
      <c r="E21" s="84"/>
      <c r="F21" s="84"/>
      <c r="G21" s="84"/>
      <c r="H21" s="84"/>
      <c r="I21" s="84"/>
      <c r="J21" s="37">
        <v>1345</v>
      </c>
    </row>
    <row r="22" spans="1:10" ht="24" x14ac:dyDescent="0.25">
      <c r="A22" s="74"/>
      <c r="B22" s="79">
        <v>770000</v>
      </c>
      <c r="C22" s="76" t="s">
        <v>480</v>
      </c>
      <c r="D22" s="77">
        <f t="shared" si="1"/>
        <v>0</v>
      </c>
      <c r="E22" s="77">
        <f t="shared" ref="E22:J22" si="5">SUM(E23:E24)</f>
        <v>0</v>
      </c>
      <c r="F22" s="77">
        <f t="shared" si="5"/>
        <v>0</v>
      </c>
      <c r="G22" s="77">
        <f t="shared" si="5"/>
        <v>0</v>
      </c>
      <c r="H22" s="77">
        <f t="shared" si="5"/>
        <v>0</v>
      </c>
      <c r="I22" s="77">
        <f t="shared" si="5"/>
        <v>0</v>
      </c>
      <c r="J22" s="77">
        <f t="shared" si="5"/>
        <v>0</v>
      </c>
    </row>
    <row r="23" spans="1:10" ht="24" x14ac:dyDescent="0.25">
      <c r="A23" s="74"/>
      <c r="B23" s="81">
        <v>771000</v>
      </c>
      <c r="C23" s="82" t="s">
        <v>481</v>
      </c>
      <c r="D23" s="83">
        <f t="shared" si="1"/>
        <v>0</v>
      </c>
      <c r="E23" s="86"/>
      <c r="F23" s="86"/>
      <c r="G23" s="86"/>
      <c r="H23" s="86"/>
      <c r="I23" s="84"/>
      <c r="J23" s="86"/>
    </row>
    <row r="24" spans="1:10" ht="36" x14ac:dyDescent="0.25">
      <c r="A24" s="74"/>
      <c r="B24" s="81">
        <v>772000</v>
      </c>
      <c r="C24" s="82" t="s">
        <v>482</v>
      </c>
      <c r="D24" s="83">
        <f t="shared" si="1"/>
        <v>0</v>
      </c>
      <c r="E24" s="86"/>
      <c r="F24" s="86"/>
      <c r="G24" s="86"/>
      <c r="H24" s="86"/>
      <c r="I24" s="84"/>
      <c r="J24" s="84"/>
    </row>
    <row r="25" spans="1:10" ht="24" x14ac:dyDescent="0.25">
      <c r="A25" s="74"/>
      <c r="B25" s="79">
        <v>780000</v>
      </c>
      <c r="C25" s="76" t="s">
        <v>483</v>
      </c>
      <c r="D25" s="77">
        <f t="shared" si="1"/>
        <v>417249</v>
      </c>
      <c r="E25" s="87">
        <f t="shared" ref="E25:J25" si="6">E26</f>
        <v>0</v>
      </c>
      <c r="F25" s="87">
        <f t="shared" si="6"/>
        <v>0</v>
      </c>
      <c r="G25" s="87">
        <f t="shared" si="6"/>
        <v>0</v>
      </c>
      <c r="H25" s="87">
        <f t="shared" si="6"/>
        <v>417249</v>
      </c>
      <c r="I25" s="87">
        <f t="shared" si="6"/>
        <v>0</v>
      </c>
      <c r="J25" s="87">
        <f t="shared" si="6"/>
        <v>0</v>
      </c>
    </row>
    <row r="26" spans="1:10" ht="24" x14ac:dyDescent="0.25">
      <c r="A26" s="74"/>
      <c r="B26" s="81">
        <v>781000</v>
      </c>
      <c r="C26" s="82" t="s">
        <v>484</v>
      </c>
      <c r="D26" s="83">
        <f t="shared" si="1"/>
        <v>417249</v>
      </c>
      <c r="E26" s="84"/>
      <c r="F26" s="84"/>
      <c r="G26" s="84"/>
      <c r="H26" s="36">
        <f>'2021 '!H127</f>
        <v>417249</v>
      </c>
      <c r="I26" s="84"/>
      <c r="J26" s="86"/>
    </row>
    <row r="27" spans="1:10" x14ac:dyDescent="0.25">
      <c r="A27" s="74"/>
      <c r="B27" s="79">
        <v>790000</v>
      </c>
      <c r="C27" s="76" t="s">
        <v>485</v>
      </c>
      <c r="D27" s="77">
        <f t="shared" si="1"/>
        <v>18000</v>
      </c>
      <c r="E27" s="77">
        <f t="shared" ref="E27:J27" si="7">E28</f>
        <v>7000</v>
      </c>
      <c r="F27" s="77">
        <f t="shared" si="7"/>
        <v>11000</v>
      </c>
      <c r="G27" s="77">
        <f t="shared" si="7"/>
        <v>0</v>
      </c>
      <c r="H27" s="77">
        <f t="shared" si="7"/>
        <v>0</v>
      </c>
      <c r="I27" s="77">
        <f t="shared" si="7"/>
        <v>0</v>
      </c>
      <c r="J27" s="77">
        <f t="shared" si="7"/>
        <v>0</v>
      </c>
    </row>
    <row r="28" spans="1:10" x14ac:dyDescent="0.25">
      <c r="A28" s="74"/>
      <c r="B28" s="81">
        <v>791000</v>
      </c>
      <c r="C28" s="82" t="s">
        <v>485</v>
      </c>
      <c r="D28" s="83">
        <f t="shared" si="1"/>
        <v>18000</v>
      </c>
      <c r="E28" s="36">
        <v>7000</v>
      </c>
      <c r="F28" s="36">
        <v>11000</v>
      </c>
      <c r="G28" s="86"/>
      <c r="H28" s="85"/>
      <c r="I28" s="84"/>
      <c r="J28" s="84"/>
    </row>
    <row r="29" spans="1:10" ht="24" x14ac:dyDescent="0.25">
      <c r="A29" s="78"/>
      <c r="B29" s="79">
        <v>800000</v>
      </c>
      <c r="C29" s="76" t="s">
        <v>486</v>
      </c>
      <c r="D29" s="77">
        <f t="shared" si="1"/>
        <v>250</v>
      </c>
      <c r="E29" s="77">
        <f t="shared" ref="E29:J29" si="8">E30+E34</f>
        <v>0</v>
      </c>
      <c r="F29" s="77">
        <f t="shared" si="8"/>
        <v>0</v>
      </c>
      <c r="G29" s="77">
        <f t="shared" si="8"/>
        <v>0</v>
      </c>
      <c r="H29" s="77">
        <f t="shared" si="8"/>
        <v>0</v>
      </c>
      <c r="I29" s="77">
        <f t="shared" si="8"/>
        <v>0</v>
      </c>
      <c r="J29" s="77">
        <f t="shared" si="8"/>
        <v>250</v>
      </c>
    </row>
    <row r="30" spans="1:10" ht="24" x14ac:dyDescent="0.25">
      <c r="A30" s="74"/>
      <c r="B30" s="79">
        <v>810000</v>
      </c>
      <c r="C30" s="76" t="s">
        <v>487</v>
      </c>
      <c r="D30" s="77">
        <f t="shared" si="1"/>
        <v>250</v>
      </c>
      <c r="E30" s="77">
        <f t="shared" ref="E30:J30" si="9">SUM(E31:E33)</f>
        <v>0</v>
      </c>
      <c r="F30" s="77">
        <f t="shared" si="9"/>
        <v>0</v>
      </c>
      <c r="G30" s="77">
        <f t="shared" si="9"/>
        <v>0</v>
      </c>
      <c r="H30" s="80">
        <f t="shared" si="9"/>
        <v>0</v>
      </c>
      <c r="I30" s="77">
        <f t="shared" si="9"/>
        <v>0</v>
      </c>
      <c r="J30" s="77">
        <f t="shared" si="9"/>
        <v>250</v>
      </c>
    </row>
    <row r="31" spans="1:10" ht="24" x14ac:dyDescent="0.25">
      <c r="A31" s="74"/>
      <c r="B31" s="81">
        <v>811000</v>
      </c>
      <c r="C31" s="82" t="s">
        <v>488</v>
      </c>
      <c r="D31" s="83">
        <f t="shared" si="1"/>
        <v>150</v>
      </c>
      <c r="E31" s="86"/>
      <c r="F31" s="86"/>
      <c r="G31" s="86"/>
      <c r="H31" s="88"/>
      <c r="I31" s="84"/>
      <c r="J31" s="86">
        <v>150</v>
      </c>
    </row>
    <row r="32" spans="1:10" ht="24" x14ac:dyDescent="0.25">
      <c r="A32" s="74"/>
      <c r="B32" s="81">
        <v>812000</v>
      </c>
      <c r="C32" s="82" t="s">
        <v>489</v>
      </c>
      <c r="D32" s="83">
        <f t="shared" si="1"/>
        <v>100</v>
      </c>
      <c r="E32" s="84"/>
      <c r="F32" s="84"/>
      <c r="G32" s="84"/>
      <c r="H32" s="85">
        <v>0</v>
      </c>
      <c r="I32" s="84"/>
      <c r="J32" s="86">
        <v>100</v>
      </c>
    </row>
    <row r="33" spans="1:10" ht="24" x14ac:dyDescent="0.25">
      <c r="A33" s="74"/>
      <c r="B33" s="81">
        <v>813000</v>
      </c>
      <c r="C33" s="82" t="s">
        <v>490</v>
      </c>
      <c r="D33" s="83">
        <f t="shared" si="1"/>
        <v>0</v>
      </c>
      <c r="E33" s="84"/>
      <c r="F33" s="84"/>
      <c r="G33" s="84"/>
      <c r="H33" s="85">
        <v>0</v>
      </c>
      <c r="I33" s="84"/>
      <c r="J33" s="86"/>
    </row>
    <row r="34" spans="1:10" x14ac:dyDescent="0.25">
      <c r="A34" s="74"/>
      <c r="B34" s="79">
        <v>820000</v>
      </c>
      <c r="C34" s="76" t="s">
        <v>491</v>
      </c>
      <c r="D34" s="77">
        <f t="shared" si="1"/>
        <v>0</v>
      </c>
      <c r="E34" s="77">
        <f t="shared" ref="E34:J34" si="10">SUM(E35:E36)</f>
        <v>0</v>
      </c>
      <c r="F34" s="77">
        <f t="shared" si="10"/>
        <v>0</v>
      </c>
      <c r="G34" s="77">
        <f t="shared" si="10"/>
        <v>0</v>
      </c>
      <c r="H34" s="77">
        <f t="shared" si="10"/>
        <v>0</v>
      </c>
      <c r="I34" s="77">
        <f t="shared" si="10"/>
        <v>0</v>
      </c>
      <c r="J34" s="77">
        <f t="shared" si="10"/>
        <v>0</v>
      </c>
    </row>
    <row r="35" spans="1:10" ht="24" x14ac:dyDescent="0.25">
      <c r="A35" s="74"/>
      <c r="B35" s="81">
        <v>822000</v>
      </c>
      <c r="C35" s="82" t="s">
        <v>492</v>
      </c>
      <c r="D35" s="83">
        <f t="shared" si="1"/>
        <v>0</v>
      </c>
      <c r="E35" s="84"/>
      <c r="F35" s="84"/>
      <c r="G35" s="84"/>
      <c r="H35" s="85"/>
      <c r="I35" s="84"/>
      <c r="J35" s="86"/>
    </row>
    <row r="36" spans="1:10" ht="24" x14ac:dyDescent="0.25">
      <c r="A36" s="74"/>
      <c r="B36" s="81">
        <v>823000</v>
      </c>
      <c r="C36" s="82" t="s">
        <v>493</v>
      </c>
      <c r="D36" s="83">
        <f t="shared" si="1"/>
        <v>0</v>
      </c>
      <c r="E36" s="86"/>
      <c r="F36" s="86"/>
      <c r="G36" s="86"/>
      <c r="H36" s="88"/>
      <c r="I36" s="84"/>
      <c r="J36" s="86"/>
    </row>
    <row r="37" spans="1:10" ht="24" x14ac:dyDescent="0.25">
      <c r="A37" s="78"/>
      <c r="B37" s="79">
        <v>900000</v>
      </c>
      <c r="C37" s="76" t="s">
        <v>494</v>
      </c>
      <c r="D37" s="77">
        <f t="shared" si="1"/>
        <v>0</v>
      </c>
      <c r="E37" s="87">
        <f t="shared" ref="E37:J37" si="11">E38+E40</f>
        <v>0</v>
      </c>
      <c r="F37" s="87">
        <f t="shared" si="11"/>
        <v>0</v>
      </c>
      <c r="G37" s="87">
        <f t="shared" si="11"/>
        <v>0</v>
      </c>
      <c r="H37" s="89">
        <f t="shared" si="11"/>
        <v>0</v>
      </c>
      <c r="I37" s="87">
        <f t="shared" si="11"/>
        <v>0</v>
      </c>
      <c r="J37" s="87">
        <f t="shared" si="11"/>
        <v>0</v>
      </c>
    </row>
    <row r="38" spans="1:10" x14ac:dyDescent="0.25">
      <c r="A38" s="74"/>
      <c r="B38" s="79">
        <v>910000</v>
      </c>
      <c r="C38" s="76" t="s">
        <v>495</v>
      </c>
      <c r="D38" s="77">
        <f t="shared" si="1"/>
        <v>0</v>
      </c>
      <c r="E38" s="87">
        <f t="shared" ref="E38:J38" si="12">E39</f>
        <v>0</v>
      </c>
      <c r="F38" s="87">
        <f t="shared" si="12"/>
        <v>0</v>
      </c>
      <c r="G38" s="87">
        <f t="shared" si="12"/>
        <v>0</v>
      </c>
      <c r="H38" s="89">
        <f t="shared" si="12"/>
        <v>0</v>
      </c>
      <c r="I38" s="87">
        <f t="shared" si="12"/>
        <v>0</v>
      </c>
      <c r="J38" s="87">
        <f t="shared" si="12"/>
        <v>0</v>
      </c>
    </row>
    <row r="39" spans="1:10" x14ac:dyDescent="0.25">
      <c r="A39" s="74"/>
      <c r="B39" s="81">
        <v>911000</v>
      </c>
      <c r="C39" s="82" t="s">
        <v>496</v>
      </c>
      <c r="D39" s="83">
        <f t="shared" si="1"/>
        <v>0</v>
      </c>
      <c r="E39" s="84"/>
      <c r="F39" s="84"/>
      <c r="G39" s="84"/>
      <c r="H39" s="85"/>
      <c r="I39" s="84"/>
      <c r="J39" s="86"/>
    </row>
    <row r="40" spans="1:10" ht="24" x14ac:dyDescent="0.25">
      <c r="A40" s="74"/>
      <c r="B40" s="79">
        <v>920000</v>
      </c>
      <c r="C40" s="76" t="s">
        <v>497</v>
      </c>
      <c r="D40" s="77">
        <f>D41</f>
        <v>0</v>
      </c>
      <c r="E40" s="87">
        <f t="shared" ref="E40:J40" si="13">E41</f>
        <v>0</v>
      </c>
      <c r="F40" s="87">
        <f t="shared" si="13"/>
        <v>0</v>
      </c>
      <c r="G40" s="87">
        <f t="shared" si="13"/>
        <v>0</v>
      </c>
      <c r="H40" s="89">
        <f t="shared" si="13"/>
        <v>0</v>
      </c>
      <c r="I40" s="87">
        <f t="shared" si="13"/>
        <v>0</v>
      </c>
      <c r="J40" s="87">
        <f t="shared" si="13"/>
        <v>0</v>
      </c>
    </row>
    <row r="41" spans="1:10" ht="24" x14ac:dyDescent="0.25">
      <c r="A41" s="74"/>
      <c r="B41" s="81">
        <v>921000</v>
      </c>
      <c r="C41" s="82" t="s">
        <v>498</v>
      </c>
      <c r="D41" s="83">
        <f>SUM(E41:J41)</f>
        <v>0</v>
      </c>
      <c r="E41" s="84"/>
      <c r="F41" s="84"/>
      <c r="G41" s="84"/>
      <c r="H41" s="85"/>
      <c r="I41" s="84"/>
      <c r="J41" s="86"/>
    </row>
    <row r="42" spans="1:10" ht="42.75" customHeight="1" x14ac:dyDescent="0.25">
      <c r="A42" s="74"/>
      <c r="B42" s="75"/>
      <c r="C42" s="76" t="s">
        <v>499</v>
      </c>
      <c r="D42" s="77">
        <f t="shared" si="1"/>
        <v>493049</v>
      </c>
      <c r="E42" s="77">
        <f t="shared" ref="E42:J42" si="14">E10+E37</f>
        <v>7000</v>
      </c>
      <c r="F42" s="77">
        <f t="shared" si="14"/>
        <v>11000</v>
      </c>
      <c r="G42" s="77">
        <f t="shared" si="14"/>
        <v>20000</v>
      </c>
      <c r="H42" s="80">
        <f t="shared" si="14"/>
        <v>417249</v>
      </c>
      <c r="I42" s="77">
        <f t="shared" si="14"/>
        <v>5250</v>
      </c>
      <c r="J42" s="77">
        <f t="shared" si="14"/>
        <v>32550</v>
      </c>
    </row>
    <row r="44" spans="1:10" x14ac:dyDescent="0.25">
      <c r="D44" s="97"/>
      <c r="E44" s="97"/>
      <c r="F44" s="97"/>
      <c r="G44" s="97"/>
      <c r="H44" s="97"/>
      <c r="I44" s="97"/>
      <c r="J44" s="97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5"/>
  <sheetViews>
    <sheetView topLeftCell="A6" workbookViewId="0">
      <selection activeCell="N22" sqref="N22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7"/>
      <c r="B2" s="69"/>
      <c r="J2" s="70" t="s">
        <v>461</v>
      </c>
    </row>
    <row r="3" spans="1:10" x14ac:dyDescent="0.25">
      <c r="A3" s="123"/>
      <c r="B3" s="124" t="s">
        <v>462</v>
      </c>
      <c r="C3" s="125" t="s">
        <v>4</v>
      </c>
      <c r="D3" s="124" t="s">
        <v>463</v>
      </c>
      <c r="E3" s="126" t="s">
        <v>501</v>
      </c>
      <c r="F3" s="126"/>
      <c r="G3" s="126"/>
      <c r="H3" s="126"/>
      <c r="I3" s="124" t="s">
        <v>464</v>
      </c>
      <c r="J3" s="124" t="s">
        <v>9</v>
      </c>
    </row>
    <row r="4" spans="1:10" ht="24.75" x14ac:dyDescent="0.25">
      <c r="A4" s="123"/>
      <c r="B4" s="124"/>
      <c r="C4" s="125"/>
      <c r="D4" s="124"/>
      <c r="E4" s="71" t="s">
        <v>10</v>
      </c>
      <c r="F4" s="71" t="s">
        <v>11</v>
      </c>
      <c r="G4" s="71" t="s">
        <v>12</v>
      </c>
      <c r="H4" s="71" t="s">
        <v>466</v>
      </c>
      <c r="I4" s="124"/>
      <c r="J4" s="124"/>
    </row>
    <row r="5" spans="1:10" ht="22.5" x14ac:dyDescent="0.25">
      <c r="A5" s="72"/>
      <c r="B5" s="73">
        <v>1</v>
      </c>
      <c r="C5" s="73">
        <v>2</v>
      </c>
      <c r="D5" s="73" t="s">
        <v>467</v>
      </c>
      <c r="E5" s="73">
        <v>4</v>
      </c>
      <c r="F5" s="73">
        <v>5</v>
      </c>
      <c r="G5" s="73">
        <v>6</v>
      </c>
      <c r="H5" s="73">
        <v>7</v>
      </c>
      <c r="I5" s="73">
        <v>8</v>
      </c>
      <c r="J5" s="73">
        <v>9</v>
      </c>
    </row>
    <row r="6" spans="1:10" ht="36.75" x14ac:dyDescent="0.25">
      <c r="A6" s="74"/>
      <c r="B6" s="90"/>
      <c r="C6" s="91" t="s">
        <v>502</v>
      </c>
      <c r="D6" s="87">
        <f>SUM(E6:J6)</f>
        <v>494511</v>
      </c>
      <c r="E6" s="87">
        <f t="shared" ref="E6:J6" si="0">E7+E38</f>
        <v>7000</v>
      </c>
      <c r="F6" s="87">
        <f t="shared" si="0"/>
        <v>11000</v>
      </c>
      <c r="G6" s="87">
        <f t="shared" si="0"/>
        <v>20000</v>
      </c>
      <c r="H6" s="87">
        <f t="shared" si="0"/>
        <v>417249</v>
      </c>
      <c r="I6" s="87">
        <f t="shared" si="0"/>
        <v>5250</v>
      </c>
      <c r="J6" s="87">
        <f t="shared" si="0"/>
        <v>34012</v>
      </c>
    </row>
    <row r="7" spans="1:10" x14ac:dyDescent="0.25">
      <c r="A7" s="74"/>
      <c r="B7" s="90">
        <v>400000</v>
      </c>
      <c r="C7" s="91" t="s">
        <v>503</v>
      </c>
      <c r="D7" s="87">
        <f t="shared" ref="D7:D55" si="1">SUM(E7:J7)</f>
        <v>475546</v>
      </c>
      <c r="E7" s="87">
        <f t="shared" ref="E7:J7" si="2">E8+E15+E22+E27+E30+E32</f>
        <v>5770</v>
      </c>
      <c r="F7" s="87">
        <f t="shared" si="2"/>
        <v>0</v>
      </c>
      <c r="G7" s="87">
        <f t="shared" si="2"/>
        <v>18615</v>
      </c>
      <c r="H7" s="87">
        <f t="shared" si="2"/>
        <v>417249</v>
      </c>
      <c r="I7" s="87">
        <f t="shared" si="2"/>
        <v>1000</v>
      </c>
      <c r="J7" s="87">
        <f t="shared" si="2"/>
        <v>32912</v>
      </c>
    </row>
    <row r="8" spans="1:10" x14ac:dyDescent="0.25">
      <c r="A8" s="74"/>
      <c r="B8" s="90">
        <v>410000</v>
      </c>
      <c r="C8" s="91" t="s">
        <v>504</v>
      </c>
      <c r="D8" s="87">
        <f t="shared" si="1"/>
        <v>385745</v>
      </c>
      <c r="E8" s="87">
        <f t="shared" ref="E8:J8" si="3">SUM(E9:E14)</f>
        <v>4498</v>
      </c>
      <c r="F8" s="87">
        <f t="shared" si="3"/>
        <v>0</v>
      </c>
      <c r="G8" s="87">
        <f t="shared" si="3"/>
        <v>16460</v>
      </c>
      <c r="H8" s="87">
        <f t="shared" si="3"/>
        <v>348135</v>
      </c>
      <c r="I8" s="87">
        <f t="shared" si="3"/>
        <v>0</v>
      </c>
      <c r="J8" s="87">
        <f t="shared" si="3"/>
        <v>16652</v>
      </c>
    </row>
    <row r="9" spans="1:10" ht="24.75" x14ac:dyDescent="0.25">
      <c r="A9" s="74"/>
      <c r="B9" s="92">
        <v>411000</v>
      </c>
      <c r="C9" s="93" t="s">
        <v>505</v>
      </c>
      <c r="D9" s="94">
        <f t="shared" si="1"/>
        <v>296950</v>
      </c>
      <c r="E9" s="36">
        <f>'2021 '!E225</f>
        <v>1000</v>
      </c>
      <c r="F9" s="36">
        <f>'2021 '!F225</f>
        <v>0</v>
      </c>
      <c r="G9" s="36">
        <f>'2021 '!G225</f>
        <v>14630</v>
      </c>
      <c r="H9" s="36">
        <f>'2021 '!H225</f>
        <v>269704</v>
      </c>
      <c r="I9" s="36">
        <f>'2021 '!I225</f>
        <v>0</v>
      </c>
      <c r="J9" s="36">
        <f>'2021 '!J225</f>
        <v>11616</v>
      </c>
    </row>
    <row r="10" spans="1:10" ht="24.75" x14ac:dyDescent="0.25">
      <c r="A10" s="74"/>
      <c r="B10" s="92">
        <v>412000</v>
      </c>
      <c r="C10" s="93" t="s">
        <v>506</v>
      </c>
      <c r="D10" s="94">
        <f t="shared" si="1"/>
        <v>54003</v>
      </c>
      <c r="E10" s="84">
        <f>'2021 '!E227</f>
        <v>200</v>
      </c>
      <c r="F10" s="84">
        <f>'2021 '!F227</f>
        <v>0</v>
      </c>
      <c r="G10" s="84">
        <f>'2021 '!G227</f>
        <v>1830</v>
      </c>
      <c r="H10" s="84">
        <f>'2021 '!H227</f>
        <v>49893</v>
      </c>
      <c r="I10" s="84">
        <f>'2021 '!I227</f>
        <v>0</v>
      </c>
      <c r="J10" s="84">
        <f>'2021 '!J227</f>
        <v>2080</v>
      </c>
    </row>
    <row r="11" spans="1:10" x14ac:dyDescent="0.25">
      <c r="A11" s="74"/>
      <c r="B11" s="92">
        <v>413000</v>
      </c>
      <c r="C11" s="93" t="s">
        <v>507</v>
      </c>
      <c r="D11" s="94">
        <f t="shared" si="1"/>
        <v>400</v>
      </c>
      <c r="E11" s="84">
        <f>'2021 '!E231</f>
        <v>0</v>
      </c>
      <c r="F11" s="84">
        <f>'2021 '!F231</f>
        <v>0</v>
      </c>
      <c r="G11" s="84">
        <f>'2021 '!G231</f>
        <v>0</v>
      </c>
      <c r="H11" s="84">
        <f>'2021 '!H231</f>
        <v>0</v>
      </c>
      <c r="I11" s="84">
        <f>'2021 '!I231</f>
        <v>0</v>
      </c>
      <c r="J11" s="84">
        <f>'2021 '!J231</f>
        <v>400</v>
      </c>
    </row>
    <row r="12" spans="1:10" ht="24.75" x14ac:dyDescent="0.25">
      <c r="A12" s="74"/>
      <c r="B12" s="92">
        <v>414000</v>
      </c>
      <c r="C12" s="93" t="s">
        <v>508</v>
      </c>
      <c r="D12" s="94">
        <f t="shared" si="1"/>
        <v>11612</v>
      </c>
      <c r="E12" s="84">
        <f>'2021 '!E233</f>
        <v>3248</v>
      </c>
      <c r="F12" s="84">
        <f>'2021 '!F233</f>
        <v>0</v>
      </c>
      <c r="G12" s="84">
        <f>'2021 '!G233</f>
        <v>0</v>
      </c>
      <c r="H12" s="84">
        <f>'2021 '!H233</f>
        <v>7808</v>
      </c>
      <c r="I12" s="84">
        <f>'2021 '!I233</f>
        <v>0</v>
      </c>
      <c r="J12" s="84">
        <f>'2021 '!J233</f>
        <v>556</v>
      </c>
    </row>
    <row r="13" spans="1:10" ht="24.75" x14ac:dyDescent="0.25">
      <c r="A13" s="74"/>
      <c r="B13" s="92">
        <v>415000</v>
      </c>
      <c r="C13" s="93" t="s">
        <v>509</v>
      </c>
      <c r="D13" s="94">
        <f t="shared" si="1"/>
        <v>17980</v>
      </c>
      <c r="E13" s="36">
        <f>'2021 '!E242</f>
        <v>50</v>
      </c>
      <c r="F13" s="36">
        <f>'2021 '!F242</f>
        <v>0</v>
      </c>
      <c r="G13" s="36">
        <f>'2021 '!G242</f>
        <v>0</v>
      </c>
      <c r="H13" s="36">
        <f>'2021 '!H242</f>
        <v>16230</v>
      </c>
      <c r="I13" s="36">
        <f>'2021 '!I242</f>
        <v>0</v>
      </c>
      <c r="J13" s="36">
        <f>'2021 '!J242</f>
        <v>1700</v>
      </c>
    </row>
    <row r="14" spans="1:10" ht="24.75" x14ac:dyDescent="0.25">
      <c r="A14" s="74"/>
      <c r="B14" s="92">
        <v>416000</v>
      </c>
      <c r="C14" s="93" t="s">
        <v>510</v>
      </c>
      <c r="D14" s="94">
        <f t="shared" si="1"/>
        <v>4800</v>
      </c>
      <c r="E14" s="84">
        <f>'2021 '!E245</f>
        <v>0</v>
      </c>
      <c r="F14" s="84">
        <f>'2021 '!F245</f>
        <v>0</v>
      </c>
      <c r="G14" s="84">
        <f>'2021 '!G245</f>
        <v>0</v>
      </c>
      <c r="H14" s="84">
        <f>'2021 '!H245</f>
        <v>4500</v>
      </c>
      <c r="I14" s="84">
        <f>'2021 '!I245</f>
        <v>0</v>
      </c>
      <c r="J14" s="84">
        <f>'2021 '!J245</f>
        <v>300</v>
      </c>
    </row>
    <row r="15" spans="1:10" x14ac:dyDescent="0.25">
      <c r="A15" s="74"/>
      <c r="B15" s="90">
        <v>420000</v>
      </c>
      <c r="C15" s="91" t="s">
        <v>511</v>
      </c>
      <c r="D15" s="87">
        <f t="shared" si="1"/>
        <v>81126</v>
      </c>
      <c r="E15" s="87">
        <f t="shared" ref="E15:J15" si="4">SUM(E16:E21)</f>
        <v>1272</v>
      </c>
      <c r="F15" s="87">
        <f t="shared" si="4"/>
        <v>0</v>
      </c>
      <c r="G15" s="87">
        <f t="shared" si="4"/>
        <v>2000</v>
      </c>
      <c r="H15" s="87">
        <f t="shared" si="4"/>
        <v>63094</v>
      </c>
      <c r="I15" s="87">
        <f t="shared" si="4"/>
        <v>1000</v>
      </c>
      <c r="J15" s="87">
        <f t="shared" si="4"/>
        <v>13760</v>
      </c>
    </row>
    <row r="16" spans="1:10" x14ac:dyDescent="0.25">
      <c r="A16" s="74"/>
      <c r="B16" s="92">
        <v>421000</v>
      </c>
      <c r="C16" s="93" t="s">
        <v>512</v>
      </c>
      <c r="D16" s="94">
        <f t="shared" si="1"/>
        <v>19762</v>
      </c>
      <c r="E16" s="84">
        <f>'2021 '!E251</f>
        <v>2</v>
      </c>
      <c r="F16" s="84">
        <f>'2021 '!F251</f>
        <v>0</v>
      </c>
      <c r="G16" s="84">
        <f>'2021 '!G251</f>
        <v>0</v>
      </c>
      <c r="H16" s="84">
        <f>'2021 '!H251</f>
        <v>17800</v>
      </c>
      <c r="I16" s="84">
        <f>'2021 '!I251</f>
        <v>0</v>
      </c>
      <c r="J16" s="84">
        <f>'2021 '!J251</f>
        <v>1960</v>
      </c>
    </row>
    <row r="17" spans="1:10" x14ac:dyDescent="0.25">
      <c r="A17" s="74"/>
      <c r="B17" s="92">
        <v>422000</v>
      </c>
      <c r="C17" s="93" t="s">
        <v>513</v>
      </c>
      <c r="D17" s="94">
        <f t="shared" si="1"/>
        <v>3120</v>
      </c>
      <c r="E17" s="84">
        <f>'2021 '!E259</f>
        <v>0</v>
      </c>
      <c r="F17" s="84">
        <f>'2021 '!F259</f>
        <v>0</v>
      </c>
      <c r="G17" s="84">
        <f>'2021 '!G259</f>
        <v>200</v>
      </c>
      <c r="H17" s="84">
        <f>'2021 '!H259</f>
        <v>120</v>
      </c>
      <c r="I17" s="84">
        <f>'2021 '!I259</f>
        <v>0</v>
      </c>
      <c r="J17" s="84">
        <f>'2021 '!J259</f>
        <v>2800</v>
      </c>
    </row>
    <row r="18" spans="1:10" x14ac:dyDescent="0.25">
      <c r="A18" s="74"/>
      <c r="B18" s="92">
        <v>423000</v>
      </c>
      <c r="C18" s="93" t="s">
        <v>514</v>
      </c>
      <c r="D18" s="94">
        <f t="shared" si="1"/>
        <v>7030</v>
      </c>
      <c r="E18" s="84">
        <f>'2021 '!E265</f>
        <v>960</v>
      </c>
      <c r="F18" s="84">
        <f>'2021 '!F265</f>
        <v>0</v>
      </c>
      <c r="G18" s="84">
        <f>'2021 '!G265</f>
        <v>0</v>
      </c>
      <c r="H18" s="84">
        <f>'2021 '!H265</f>
        <v>4770</v>
      </c>
      <c r="I18" s="84">
        <f>'2021 '!I265</f>
        <v>0</v>
      </c>
      <c r="J18" s="84">
        <f>'2021 '!J265</f>
        <v>1300</v>
      </c>
    </row>
    <row r="19" spans="1:10" x14ac:dyDescent="0.25">
      <c r="A19" s="74"/>
      <c r="B19" s="92">
        <v>424000</v>
      </c>
      <c r="C19" s="93" t="s">
        <v>515</v>
      </c>
      <c r="D19" s="94">
        <f t="shared" si="1"/>
        <v>2900</v>
      </c>
      <c r="E19" s="84">
        <f>'2021 '!E278</f>
        <v>250</v>
      </c>
      <c r="F19" s="84">
        <f>'2021 '!F278</f>
        <v>0</v>
      </c>
      <c r="G19" s="84">
        <f>'2021 '!G278</f>
        <v>250</v>
      </c>
      <c r="H19" s="84">
        <f>'2021 '!H278</f>
        <v>400</v>
      </c>
      <c r="I19" s="84">
        <f>'2021 '!I278</f>
        <v>0</v>
      </c>
      <c r="J19" s="84">
        <f>'2021 '!J278</f>
        <v>2000</v>
      </c>
    </row>
    <row r="20" spans="1:10" ht="24.75" x14ac:dyDescent="0.25">
      <c r="A20" s="74"/>
      <c r="B20" s="92">
        <v>425000</v>
      </c>
      <c r="C20" s="93" t="s">
        <v>516</v>
      </c>
      <c r="D20" s="94">
        <f t="shared" si="1"/>
        <v>4150</v>
      </c>
      <c r="E20" s="84">
        <f>'2021 '!E286</f>
        <v>0</v>
      </c>
      <c r="F20" s="84">
        <f>'2021 '!F286</f>
        <v>0</v>
      </c>
      <c r="G20" s="84">
        <f>'2021 '!G286</f>
        <v>0</v>
      </c>
      <c r="H20" s="84">
        <f>'2021 '!H286</f>
        <v>3500</v>
      </c>
      <c r="I20" s="84">
        <f>'2021 '!I286</f>
        <v>0</v>
      </c>
      <c r="J20" s="84">
        <f>'2021 '!J286</f>
        <v>650</v>
      </c>
    </row>
    <row r="21" spans="1:10" x14ac:dyDescent="0.25">
      <c r="A21" s="74"/>
      <c r="B21" s="92">
        <v>426000</v>
      </c>
      <c r="C21" s="93" t="s">
        <v>517</v>
      </c>
      <c r="D21" s="94">
        <f t="shared" si="1"/>
        <v>44164</v>
      </c>
      <c r="E21" s="84">
        <f>'2021 '!E289</f>
        <v>60</v>
      </c>
      <c r="F21" s="84">
        <f>'2021 '!F289</f>
        <v>0</v>
      </c>
      <c r="G21" s="84">
        <f>'2021 '!G289</f>
        <v>1550</v>
      </c>
      <c r="H21" s="84">
        <f>'2021 '!H289</f>
        <v>36504</v>
      </c>
      <c r="I21" s="84">
        <f>'2021 '!I289</f>
        <v>1000</v>
      </c>
      <c r="J21" s="84">
        <f>'2021 '!J289</f>
        <v>5050</v>
      </c>
    </row>
    <row r="22" spans="1:10" ht="24.75" x14ac:dyDescent="0.25">
      <c r="A22" s="74"/>
      <c r="B22" s="90">
        <v>430000</v>
      </c>
      <c r="C22" s="91" t="s">
        <v>518</v>
      </c>
      <c r="D22" s="87">
        <f t="shared" si="1"/>
        <v>800</v>
      </c>
      <c r="E22" s="87">
        <f t="shared" ref="E22:J22" si="5">SUM(E23:E26)</f>
        <v>0</v>
      </c>
      <c r="F22" s="87">
        <f t="shared" si="5"/>
        <v>0</v>
      </c>
      <c r="G22" s="87">
        <f t="shared" si="5"/>
        <v>0</v>
      </c>
      <c r="H22" s="87">
        <f t="shared" si="5"/>
        <v>0</v>
      </c>
      <c r="I22" s="87">
        <f t="shared" si="5"/>
        <v>0</v>
      </c>
      <c r="J22" s="87">
        <f t="shared" si="5"/>
        <v>800</v>
      </c>
    </row>
    <row r="23" spans="1:10" ht="24.75" x14ac:dyDescent="0.25">
      <c r="A23" s="74"/>
      <c r="B23" s="92">
        <v>431000</v>
      </c>
      <c r="C23" s="93" t="s">
        <v>519</v>
      </c>
      <c r="D23" s="94">
        <f t="shared" si="1"/>
        <v>800</v>
      </c>
      <c r="E23" s="84">
        <f>'2021 '!E300</f>
        <v>0</v>
      </c>
      <c r="F23" s="84">
        <f>'2021 '!F300</f>
        <v>0</v>
      </c>
      <c r="G23" s="84">
        <f>'2021 '!G300</f>
        <v>0</v>
      </c>
      <c r="H23" s="84">
        <f>'2021 '!H300</f>
        <v>0</v>
      </c>
      <c r="I23" s="84">
        <f>'2021 '!I300</f>
        <v>0</v>
      </c>
      <c r="J23" s="84">
        <f>'2021 '!J300</f>
        <v>800</v>
      </c>
    </row>
    <row r="24" spans="1:10" ht="24.75" x14ac:dyDescent="0.25">
      <c r="A24" s="74"/>
      <c r="B24" s="92">
        <v>432000</v>
      </c>
      <c r="C24" s="93" t="s">
        <v>520</v>
      </c>
      <c r="D24" s="94">
        <f t="shared" si="1"/>
        <v>0</v>
      </c>
      <c r="E24" s="84"/>
      <c r="F24" s="84"/>
      <c r="G24" s="84"/>
      <c r="H24" s="95"/>
      <c r="I24" s="84"/>
      <c r="J24" s="84"/>
    </row>
    <row r="25" spans="1:10" ht="24.75" x14ac:dyDescent="0.25">
      <c r="A25" s="74"/>
      <c r="B25" s="92">
        <v>434000</v>
      </c>
      <c r="C25" s="93" t="s">
        <v>521</v>
      </c>
      <c r="D25" s="94">
        <f t="shared" si="1"/>
        <v>0</v>
      </c>
      <c r="E25" s="84"/>
      <c r="F25" s="84"/>
      <c r="G25" s="84"/>
      <c r="H25" s="95"/>
      <c r="I25" s="84"/>
      <c r="J25" s="84"/>
    </row>
    <row r="26" spans="1:10" ht="24.75" x14ac:dyDescent="0.25">
      <c r="A26" s="74"/>
      <c r="B26" s="92">
        <v>435000</v>
      </c>
      <c r="C26" s="93" t="s">
        <v>522</v>
      </c>
      <c r="D26" s="94">
        <f t="shared" si="1"/>
        <v>0</v>
      </c>
      <c r="E26" s="84"/>
      <c r="F26" s="84"/>
      <c r="G26" s="84"/>
      <c r="H26" s="95"/>
      <c r="I26" s="84"/>
      <c r="J26" s="84"/>
    </row>
    <row r="27" spans="1:10" ht="24.75" x14ac:dyDescent="0.25">
      <c r="A27" s="74"/>
      <c r="B27" s="90">
        <v>440000</v>
      </c>
      <c r="C27" s="91" t="s">
        <v>523</v>
      </c>
      <c r="D27" s="87">
        <f t="shared" si="1"/>
        <v>6420</v>
      </c>
      <c r="E27" s="87">
        <f t="shared" ref="E27:J27" si="6">SUM(E28:E29)</f>
        <v>0</v>
      </c>
      <c r="F27" s="87">
        <f t="shared" si="6"/>
        <v>0</v>
      </c>
      <c r="G27" s="87">
        <f t="shared" si="6"/>
        <v>0</v>
      </c>
      <c r="H27" s="87">
        <f t="shared" si="6"/>
        <v>5820</v>
      </c>
      <c r="I27" s="87">
        <f t="shared" si="6"/>
        <v>0</v>
      </c>
      <c r="J27" s="87">
        <f t="shared" si="6"/>
        <v>600</v>
      </c>
    </row>
    <row r="28" spans="1:10" x14ac:dyDescent="0.25">
      <c r="A28" s="74"/>
      <c r="B28" s="92">
        <v>441000</v>
      </c>
      <c r="C28" s="93" t="s">
        <v>524</v>
      </c>
      <c r="D28" s="94">
        <f t="shared" si="1"/>
        <v>0</v>
      </c>
      <c r="E28" s="84"/>
      <c r="F28" s="84"/>
      <c r="G28" s="84"/>
      <c r="H28" s="85"/>
      <c r="I28" s="84"/>
      <c r="J28" s="84"/>
    </row>
    <row r="29" spans="1:10" ht="24.75" x14ac:dyDescent="0.25">
      <c r="A29" s="74"/>
      <c r="B29" s="92">
        <v>444000</v>
      </c>
      <c r="C29" s="93" t="s">
        <v>525</v>
      </c>
      <c r="D29" s="94">
        <f t="shared" si="1"/>
        <v>6420</v>
      </c>
      <c r="E29" s="84">
        <f>'2021 '!E344</f>
        <v>0</v>
      </c>
      <c r="F29" s="84">
        <f>'2021 '!F344</f>
        <v>0</v>
      </c>
      <c r="G29" s="84">
        <f>'2021 '!G344</f>
        <v>0</v>
      </c>
      <c r="H29" s="84">
        <f>'2021 '!H344</f>
        <v>5820</v>
      </c>
      <c r="I29" s="84">
        <f>'2021 '!I344</f>
        <v>0</v>
      </c>
      <c r="J29" s="84">
        <f>'2021 '!J344</f>
        <v>600</v>
      </c>
    </row>
    <row r="30" spans="1:10" ht="24.75" x14ac:dyDescent="0.25">
      <c r="A30" s="74"/>
      <c r="B30" s="90">
        <v>460000</v>
      </c>
      <c r="C30" s="91" t="s">
        <v>526</v>
      </c>
      <c r="D30" s="87">
        <f t="shared" si="1"/>
        <v>0</v>
      </c>
      <c r="E30" s="87">
        <f t="shared" ref="E30:J30" si="7">SUM(E31)</f>
        <v>0</v>
      </c>
      <c r="F30" s="87">
        <f t="shared" si="7"/>
        <v>0</v>
      </c>
      <c r="G30" s="87">
        <f t="shared" si="7"/>
        <v>0</v>
      </c>
      <c r="H30" s="87">
        <f t="shared" si="7"/>
        <v>0</v>
      </c>
      <c r="I30" s="87">
        <f t="shared" si="7"/>
        <v>0</v>
      </c>
      <c r="J30" s="87">
        <f t="shared" si="7"/>
        <v>0</v>
      </c>
    </row>
    <row r="31" spans="1:10" ht="24.75" x14ac:dyDescent="0.25">
      <c r="A31" s="74"/>
      <c r="B31" s="92">
        <v>465000</v>
      </c>
      <c r="C31" s="93" t="s">
        <v>527</v>
      </c>
      <c r="D31" s="94">
        <f t="shared" si="1"/>
        <v>0</v>
      </c>
      <c r="E31" s="84"/>
      <c r="F31" s="84"/>
      <c r="G31" s="84"/>
      <c r="H31" s="84"/>
      <c r="I31" s="84"/>
      <c r="J31" s="84"/>
    </row>
    <row r="32" spans="1:10" x14ac:dyDescent="0.25">
      <c r="A32" s="74"/>
      <c r="B32" s="90">
        <v>480000</v>
      </c>
      <c r="C32" s="91" t="s">
        <v>528</v>
      </c>
      <c r="D32" s="87">
        <f t="shared" si="1"/>
        <v>1455</v>
      </c>
      <c r="E32" s="87">
        <f t="shared" ref="E32:J32" si="8">SUM(E33:E37)</f>
        <v>0</v>
      </c>
      <c r="F32" s="87">
        <f t="shared" si="8"/>
        <v>0</v>
      </c>
      <c r="G32" s="87">
        <f t="shared" si="8"/>
        <v>155</v>
      </c>
      <c r="H32" s="87">
        <f t="shared" si="8"/>
        <v>200</v>
      </c>
      <c r="I32" s="87">
        <f t="shared" si="8"/>
        <v>0</v>
      </c>
      <c r="J32" s="87">
        <f t="shared" si="8"/>
        <v>1100</v>
      </c>
    </row>
    <row r="33" spans="1:10" ht="24.75" x14ac:dyDescent="0.25">
      <c r="A33" s="74"/>
      <c r="B33" s="92">
        <v>481000</v>
      </c>
      <c r="C33" s="93" t="s">
        <v>529</v>
      </c>
      <c r="D33" s="94">
        <f t="shared" si="1"/>
        <v>0</v>
      </c>
      <c r="E33" s="84"/>
      <c r="F33" s="84"/>
      <c r="G33" s="84"/>
      <c r="H33" s="85"/>
      <c r="I33" s="84"/>
      <c r="J33" s="84"/>
    </row>
    <row r="34" spans="1:10" ht="24.75" x14ac:dyDescent="0.25">
      <c r="A34" s="74"/>
      <c r="B34" s="92">
        <v>482000</v>
      </c>
      <c r="C34" s="93" t="s">
        <v>530</v>
      </c>
      <c r="D34" s="94">
        <f t="shared" si="1"/>
        <v>1265</v>
      </c>
      <c r="E34" s="84">
        <f>'2021 '!E402</f>
        <v>0</v>
      </c>
      <c r="F34" s="84">
        <f>'2021 '!F402</f>
        <v>0</v>
      </c>
      <c r="G34" s="84">
        <f>'2021 '!G402</f>
        <v>0</v>
      </c>
      <c r="H34" s="84">
        <f>'2021 '!H402</f>
        <v>200</v>
      </c>
      <c r="I34" s="84">
        <f>'2021 '!I402</f>
        <v>0</v>
      </c>
      <c r="J34" s="84">
        <f>'2021 '!J402</f>
        <v>1065</v>
      </c>
    </row>
    <row r="35" spans="1:10" ht="24.75" x14ac:dyDescent="0.25">
      <c r="A35" s="74"/>
      <c r="B35" s="92">
        <v>483000</v>
      </c>
      <c r="C35" s="93" t="s">
        <v>531</v>
      </c>
      <c r="D35" s="94">
        <f t="shared" si="1"/>
        <v>190</v>
      </c>
      <c r="E35" s="84">
        <f>'2021 '!E406</f>
        <v>0</v>
      </c>
      <c r="F35" s="84">
        <f>'2021 '!F406</f>
        <v>0</v>
      </c>
      <c r="G35" s="84">
        <f>'2021 '!G406</f>
        <v>155</v>
      </c>
      <c r="H35" s="84">
        <f>'2021 '!H406</f>
        <v>0</v>
      </c>
      <c r="I35" s="84">
        <f>'2021 '!I406</f>
        <v>0</v>
      </c>
      <c r="J35" s="84">
        <f>'2021 '!J406</f>
        <v>35</v>
      </c>
    </row>
    <row r="36" spans="1:10" ht="60.75" x14ac:dyDescent="0.25">
      <c r="A36" s="74"/>
      <c r="B36" s="92">
        <v>484000</v>
      </c>
      <c r="C36" s="93" t="s">
        <v>532</v>
      </c>
      <c r="D36" s="94">
        <f t="shared" si="1"/>
        <v>0</v>
      </c>
      <c r="E36" s="84"/>
      <c r="F36" s="84"/>
      <c r="G36" s="84"/>
      <c r="H36" s="85"/>
      <c r="I36" s="84"/>
      <c r="J36" s="84"/>
    </row>
    <row r="37" spans="1:10" ht="36.75" x14ac:dyDescent="0.25">
      <c r="A37" s="74"/>
      <c r="B37" s="92">
        <v>485000</v>
      </c>
      <c r="C37" s="93" t="s">
        <v>533</v>
      </c>
      <c r="D37" s="94">
        <f t="shared" si="1"/>
        <v>0</v>
      </c>
      <c r="E37" s="84"/>
      <c r="F37" s="84"/>
      <c r="G37" s="84"/>
      <c r="H37" s="85"/>
      <c r="I37" s="84"/>
      <c r="J37" s="84"/>
    </row>
    <row r="38" spans="1:10" ht="24.75" x14ac:dyDescent="0.25">
      <c r="A38" s="74"/>
      <c r="B38" s="90">
        <v>500000</v>
      </c>
      <c r="C38" s="91" t="s">
        <v>534</v>
      </c>
      <c r="D38" s="87">
        <f t="shared" si="1"/>
        <v>18965</v>
      </c>
      <c r="E38" s="87">
        <f t="shared" ref="E38:J38" si="9">E39+E44+E47</f>
        <v>1230</v>
      </c>
      <c r="F38" s="87">
        <f t="shared" si="9"/>
        <v>11000</v>
      </c>
      <c r="G38" s="87">
        <f t="shared" si="9"/>
        <v>1385</v>
      </c>
      <c r="H38" s="87">
        <f t="shared" si="9"/>
        <v>0</v>
      </c>
      <c r="I38" s="87">
        <f t="shared" si="9"/>
        <v>4250</v>
      </c>
      <c r="J38" s="87">
        <f t="shared" si="9"/>
        <v>1100</v>
      </c>
    </row>
    <row r="39" spans="1:10" x14ac:dyDescent="0.25">
      <c r="A39" s="74"/>
      <c r="B39" s="90">
        <v>510000</v>
      </c>
      <c r="C39" s="91" t="s">
        <v>535</v>
      </c>
      <c r="D39" s="87">
        <f t="shared" si="1"/>
        <v>18965</v>
      </c>
      <c r="E39" s="87">
        <f t="shared" ref="E39:J39" si="10">SUM(E40:E43)</f>
        <v>1230</v>
      </c>
      <c r="F39" s="87">
        <f t="shared" si="10"/>
        <v>11000</v>
      </c>
      <c r="G39" s="87">
        <f t="shared" si="10"/>
        <v>1385</v>
      </c>
      <c r="H39" s="87">
        <f t="shared" si="10"/>
        <v>0</v>
      </c>
      <c r="I39" s="87">
        <f t="shared" si="10"/>
        <v>4250</v>
      </c>
      <c r="J39" s="87">
        <f t="shared" si="10"/>
        <v>1100</v>
      </c>
    </row>
    <row r="40" spans="1:10" ht="24.75" x14ac:dyDescent="0.25">
      <c r="A40" s="74"/>
      <c r="B40" s="92">
        <v>511000</v>
      </c>
      <c r="C40" s="93" t="s">
        <v>536</v>
      </c>
      <c r="D40" s="94">
        <f t="shared" si="1"/>
        <v>400</v>
      </c>
      <c r="E40" s="84">
        <f>'2021 '!E421</f>
        <v>0</v>
      </c>
      <c r="F40" s="84">
        <f>'2021 '!F421</f>
        <v>0</v>
      </c>
      <c r="G40" s="84">
        <f>'2021 '!G421</f>
        <v>0</v>
      </c>
      <c r="H40" s="84">
        <f>'2021 '!H421</f>
        <v>0</v>
      </c>
      <c r="I40" s="84">
        <f>'2021 '!I421</f>
        <v>0</v>
      </c>
      <c r="J40" s="84">
        <f>'2021 '!J421</f>
        <v>400</v>
      </c>
    </row>
    <row r="41" spans="1:10" x14ac:dyDescent="0.25">
      <c r="A41" s="74"/>
      <c r="B41" s="92">
        <v>512000</v>
      </c>
      <c r="C41" s="93" t="s">
        <v>537</v>
      </c>
      <c r="D41" s="94">
        <f t="shared" si="1"/>
        <v>18465</v>
      </c>
      <c r="E41" s="84">
        <f>'2021 '!E426</f>
        <v>1230</v>
      </c>
      <c r="F41" s="84">
        <f>'2021 '!F426</f>
        <v>11000</v>
      </c>
      <c r="G41" s="84">
        <f>'2021 '!G426</f>
        <v>1385</v>
      </c>
      <c r="H41" s="84">
        <f>'2021 '!H426</f>
        <v>0</v>
      </c>
      <c r="I41" s="84">
        <f>'2021 '!I426</f>
        <v>4250</v>
      </c>
      <c r="J41" s="84">
        <f>'2021 '!J426</f>
        <v>600</v>
      </c>
    </row>
    <row r="42" spans="1:10" ht="24.75" x14ac:dyDescent="0.25">
      <c r="A42" s="74"/>
      <c r="B42" s="92">
        <v>513000</v>
      </c>
      <c r="C42" s="93" t="s">
        <v>538</v>
      </c>
      <c r="D42" s="94">
        <f t="shared" si="1"/>
        <v>0</v>
      </c>
      <c r="E42" s="84"/>
      <c r="F42" s="84"/>
      <c r="G42" s="84"/>
      <c r="H42" s="85"/>
      <c r="I42" s="84"/>
      <c r="J42" s="84"/>
    </row>
    <row r="43" spans="1:10" x14ac:dyDescent="0.25">
      <c r="A43" s="74"/>
      <c r="B43" s="92">
        <v>515000</v>
      </c>
      <c r="C43" s="93" t="s">
        <v>539</v>
      </c>
      <c r="D43" s="94">
        <f t="shared" si="1"/>
        <v>100</v>
      </c>
      <c r="E43" s="84">
        <f>'2021 '!E440</f>
        <v>0</v>
      </c>
      <c r="F43" s="84">
        <f>'2021 '!F440</f>
        <v>0</v>
      </c>
      <c r="G43" s="84">
        <f>'2021 '!G440</f>
        <v>0</v>
      </c>
      <c r="H43" s="84">
        <f>'2021 '!H440</f>
        <v>0</v>
      </c>
      <c r="I43" s="84">
        <f>'2021 '!I440</f>
        <v>0</v>
      </c>
      <c r="J43" s="84">
        <f>'2021 '!J440</f>
        <v>100</v>
      </c>
    </row>
    <row r="44" spans="1:10" x14ac:dyDescent="0.25">
      <c r="A44" s="74"/>
      <c r="B44" s="90">
        <v>520000</v>
      </c>
      <c r="C44" s="91" t="s">
        <v>540</v>
      </c>
      <c r="D44" s="87">
        <f t="shared" si="1"/>
        <v>0</v>
      </c>
      <c r="E44" s="87">
        <f t="shared" ref="E44:J44" si="11">SUM(E45:E46)</f>
        <v>0</v>
      </c>
      <c r="F44" s="87">
        <f t="shared" si="11"/>
        <v>0</v>
      </c>
      <c r="G44" s="87">
        <f t="shared" si="11"/>
        <v>0</v>
      </c>
      <c r="H44" s="87">
        <f t="shared" si="11"/>
        <v>0</v>
      </c>
      <c r="I44" s="87">
        <f t="shared" si="11"/>
        <v>0</v>
      </c>
      <c r="J44" s="87">
        <f t="shared" si="11"/>
        <v>0</v>
      </c>
    </row>
    <row r="45" spans="1:10" x14ac:dyDescent="0.25">
      <c r="A45" s="74"/>
      <c r="B45" s="92">
        <v>522000</v>
      </c>
      <c r="C45" s="93" t="s">
        <v>541</v>
      </c>
      <c r="D45" s="94">
        <f t="shared" si="1"/>
        <v>0</v>
      </c>
      <c r="E45" s="84"/>
      <c r="F45" s="84"/>
      <c r="G45" s="84"/>
      <c r="H45" s="85"/>
      <c r="I45" s="84"/>
      <c r="J45" s="84"/>
    </row>
    <row r="46" spans="1:10" ht="24.75" x14ac:dyDescent="0.25">
      <c r="A46" s="74"/>
      <c r="B46" s="92">
        <v>523000</v>
      </c>
      <c r="C46" s="93" t="s">
        <v>542</v>
      </c>
      <c r="D46" s="94">
        <f t="shared" si="1"/>
        <v>0</v>
      </c>
      <c r="E46" s="84"/>
      <c r="F46" s="84"/>
      <c r="G46" s="84"/>
      <c r="H46" s="85"/>
      <c r="I46" s="84"/>
      <c r="J46" s="84"/>
    </row>
    <row r="47" spans="1:10" ht="60.75" x14ac:dyDescent="0.25">
      <c r="A47" s="74"/>
      <c r="B47" s="90">
        <v>550000</v>
      </c>
      <c r="C47" s="91" t="s">
        <v>543</v>
      </c>
      <c r="D47" s="87">
        <f t="shared" si="1"/>
        <v>0</v>
      </c>
      <c r="E47" s="87">
        <f t="shared" ref="E47:J47" si="12">E48</f>
        <v>0</v>
      </c>
      <c r="F47" s="87">
        <f t="shared" si="12"/>
        <v>0</v>
      </c>
      <c r="G47" s="87">
        <f t="shared" si="12"/>
        <v>0</v>
      </c>
      <c r="H47" s="87">
        <f t="shared" si="12"/>
        <v>0</v>
      </c>
      <c r="I47" s="87">
        <f t="shared" si="12"/>
        <v>0</v>
      </c>
      <c r="J47" s="87">
        <f t="shared" si="12"/>
        <v>0</v>
      </c>
    </row>
    <row r="48" spans="1:10" ht="60.75" x14ac:dyDescent="0.25">
      <c r="A48" s="74"/>
      <c r="B48" s="92">
        <v>551000</v>
      </c>
      <c r="C48" s="93" t="s">
        <v>544</v>
      </c>
      <c r="D48" s="94">
        <f t="shared" si="1"/>
        <v>0</v>
      </c>
      <c r="E48" s="84"/>
      <c r="F48" s="84"/>
      <c r="G48" s="84"/>
      <c r="H48" s="95"/>
      <c r="I48" s="84"/>
      <c r="J48" s="84"/>
    </row>
    <row r="49" spans="1:10" ht="36.75" x14ac:dyDescent="0.25">
      <c r="A49" s="74"/>
      <c r="B49" s="90">
        <v>600000</v>
      </c>
      <c r="C49" s="91" t="s">
        <v>545</v>
      </c>
      <c r="D49" s="87">
        <f t="shared" si="1"/>
        <v>0</v>
      </c>
      <c r="E49" s="87">
        <f t="shared" ref="E49:J49" si="13">E50+E53</f>
        <v>0</v>
      </c>
      <c r="F49" s="87">
        <f t="shared" si="13"/>
        <v>0</v>
      </c>
      <c r="G49" s="87">
        <f t="shared" si="13"/>
        <v>0</v>
      </c>
      <c r="H49" s="87">
        <f t="shared" si="13"/>
        <v>0</v>
      </c>
      <c r="I49" s="87">
        <f t="shared" si="13"/>
        <v>0</v>
      </c>
      <c r="J49" s="87">
        <f t="shared" si="13"/>
        <v>0</v>
      </c>
    </row>
    <row r="50" spans="1:10" x14ac:dyDescent="0.25">
      <c r="A50" s="74"/>
      <c r="B50" s="90">
        <v>610000</v>
      </c>
      <c r="C50" s="91" t="s">
        <v>546</v>
      </c>
      <c r="D50" s="87">
        <f t="shared" si="1"/>
        <v>0</v>
      </c>
      <c r="E50" s="87">
        <f t="shared" ref="E50:J50" si="14">SUM(E51:E52)</f>
        <v>0</v>
      </c>
      <c r="F50" s="87">
        <f t="shared" si="14"/>
        <v>0</v>
      </c>
      <c r="G50" s="87">
        <f t="shared" si="14"/>
        <v>0</v>
      </c>
      <c r="H50" s="87">
        <f t="shared" si="14"/>
        <v>0</v>
      </c>
      <c r="I50" s="87">
        <f t="shared" si="14"/>
        <v>0</v>
      </c>
      <c r="J50" s="87">
        <f t="shared" si="14"/>
        <v>0</v>
      </c>
    </row>
    <row r="51" spans="1:10" ht="24.75" x14ac:dyDescent="0.25">
      <c r="A51" s="74"/>
      <c r="B51" s="92">
        <v>611000</v>
      </c>
      <c r="C51" s="93" t="s">
        <v>547</v>
      </c>
      <c r="D51" s="94">
        <f t="shared" si="1"/>
        <v>0</v>
      </c>
      <c r="E51" s="84"/>
      <c r="F51" s="84"/>
      <c r="G51" s="84"/>
      <c r="H51" s="95"/>
      <c r="I51" s="84"/>
      <c r="J51" s="84"/>
    </row>
    <row r="52" spans="1:10" ht="24.75" x14ac:dyDescent="0.25">
      <c r="A52" s="74"/>
      <c r="B52" s="92">
        <v>614000</v>
      </c>
      <c r="C52" s="93" t="s">
        <v>548</v>
      </c>
      <c r="D52" s="94">
        <f t="shared" si="1"/>
        <v>0</v>
      </c>
      <c r="E52" s="84"/>
      <c r="F52" s="84"/>
      <c r="G52" s="84"/>
      <c r="H52" s="95"/>
      <c r="I52" s="84"/>
      <c r="J52" s="84"/>
    </row>
    <row r="53" spans="1:10" ht="24.75" x14ac:dyDescent="0.25">
      <c r="A53" s="74"/>
      <c r="B53" s="90">
        <v>620000</v>
      </c>
      <c r="C53" s="91" t="s">
        <v>549</v>
      </c>
      <c r="D53" s="87">
        <f t="shared" si="1"/>
        <v>0</v>
      </c>
      <c r="E53" s="87">
        <f t="shared" ref="E53:J53" si="15">E54</f>
        <v>0</v>
      </c>
      <c r="F53" s="87">
        <f t="shared" si="15"/>
        <v>0</v>
      </c>
      <c r="G53" s="87">
        <f t="shared" si="15"/>
        <v>0</v>
      </c>
      <c r="H53" s="87">
        <f t="shared" si="15"/>
        <v>0</v>
      </c>
      <c r="I53" s="87">
        <f t="shared" si="15"/>
        <v>0</v>
      </c>
      <c r="J53" s="87">
        <f t="shared" si="15"/>
        <v>0</v>
      </c>
    </row>
    <row r="54" spans="1:10" ht="24.75" x14ac:dyDescent="0.25">
      <c r="A54" s="74"/>
      <c r="B54" s="92">
        <v>621000</v>
      </c>
      <c r="C54" s="93" t="s">
        <v>550</v>
      </c>
      <c r="D54" s="94">
        <f t="shared" si="1"/>
        <v>0</v>
      </c>
      <c r="E54" s="84"/>
      <c r="F54" s="84"/>
      <c r="G54" s="84"/>
      <c r="H54" s="95"/>
      <c r="I54" s="84"/>
      <c r="J54" s="84"/>
    </row>
    <row r="55" spans="1:10" x14ac:dyDescent="0.25">
      <c r="A55" s="74"/>
      <c r="B55" s="96"/>
      <c r="C55" s="91" t="s">
        <v>551</v>
      </c>
      <c r="D55" s="87">
        <f t="shared" si="1"/>
        <v>494511</v>
      </c>
      <c r="E55" s="87">
        <f t="shared" ref="E55:J55" si="16">E6+E49</f>
        <v>7000</v>
      </c>
      <c r="F55" s="87">
        <f t="shared" si="16"/>
        <v>11000</v>
      </c>
      <c r="G55" s="87">
        <f t="shared" si="16"/>
        <v>20000</v>
      </c>
      <c r="H55" s="87">
        <f t="shared" si="16"/>
        <v>417249</v>
      </c>
      <c r="I55" s="87">
        <f t="shared" si="16"/>
        <v>5250</v>
      </c>
      <c r="J55" s="87">
        <f t="shared" si="16"/>
        <v>34012</v>
      </c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 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2021-01-27T10:05:27Z</cp:lastPrinted>
  <dcterms:created xsi:type="dcterms:W3CDTF">2020-01-27T11:43:35Z</dcterms:created>
  <dcterms:modified xsi:type="dcterms:W3CDTF">2022-01-05T08:28:37Z</dcterms:modified>
</cp:coreProperties>
</file>